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acincinnati-my.sharepoint.com/personal/officemanager_aacincinnati_org/Documents/Central Office &amp; Intergroup Reports/IG Finanical/2018/PDFs/"/>
    </mc:Choice>
  </mc:AlternateContent>
  <xr:revisionPtr revIDLastSave="0" documentId="8_{BDA69BBB-7893-440E-B387-E4DBFA9FC2C1}" xr6:coauthVersionLast="40" xr6:coauthVersionMax="40" xr10:uidLastSave="{00000000-0000-0000-0000-000000000000}"/>
  <bookViews>
    <workbookView xWindow="0" yWindow="0" windowWidth="23040" windowHeight="9000" tabRatio="849" activeTab="2" xr2:uid="{00000000-000D-0000-FFFF-FFFF00000000}"/>
  </bookViews>
  <sheets>
    <sheet name="Overview" sheetId="13" r:id="rId1"/>
    <sheet name="Activity YTD" sheetId="10" r:id="rId2"/>
    <sheet name="Activity Sep" sheetId="9" r:id="rId3"/>
    <sheet name="Financial Position" sheetId="8" r:id="rId4"/>
    <sheet name="Cont Sept" sheetId="17" r:id="rId5"/>
    <sheet name="Jail Books" sheetId="16" r:id="rId6"/>
    <sheet name="Cont YTD" sheetId="12" r:id="rId7"/>
    <sheet name="Activity 2017 YTD" sheetId="15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3" l="1"/>
  <c r="E60" i="16" l="1"/>
  <c r="E23" i="16"/>
  <c r="C23" i="16"/>
  <c r="E10" i="16"/>
  <c r="C10" i="16"/>
  <c r="E48" i="16"/>
  <c r="C48" i="16"/>
  <c r="C32" i="16"/>
  <c r="D78" i="16"/>
  <c r="D60" i="16"/>
  <c r="C60" i="16"/>
  <c r="E53" i="16"/>
  <c r="D53" i="16"/>
  <c r="C53" i="16"/>
  <c r="D48" i="16"/>
  <c r="E41" i="16"/>
  <c r="D41" i="16"/>
  <c r="C41" i="16"/>
  <c r="E32" i="16"/>
  <c r="D32" i="16"/>
  <c r="D23" i="16"/>
  <c r="E12" i="16"/>
  <c r="D12" i="16"/>
  <c r="C12" i="16"/>
  <c r="D10" i="16"/>
  <c r="D79" i="16" l="1"/>
  <c r="E79" i="16"/>
  <c r="C79" i="16"/>
  <c r="G36" i="13"/>
  <c r="G35" i="13"/>
  <c r="G34" i="13"/>
  <c r="G33" i="13"/>
  <c r="G32" i="13"/>
  <c r="G31" i="13"/>
  <c r="G30" i="13"/>
  <c r="G26" i="13"/>
  <c r="G25" i="13"/>
  <c r="G24" i="13"/>
  <c r="G23" i="13"/>
  <c r="G22" i="13"/>
  <c r="G21" i="13"/>
  <c r="F37" i="13"/>
  <c r="F17" i="13"/>
  <c r="F16" i="13"/>
  <c r="F13" i="13"/>
  <c r="F12" i="13"/>
  <c r="F11" i="13" l="1"/>
  <c r="B17" i="13"/>
  <c r="B16" i="13"/>
  <c r="F26" i="13" s="1"/>
  <c r="H26" i="13" l="1"/>
  <c r="B14" i="13"/>
  <c r="F24" i="13" s="1"/>
  <c r="H24" i="13" s="1"/>
  <c r="B12" i="13"/>
  <c r="F22" i="13" s="1"/>
  <c r="H22" i="13" s="1"/>
  <c r="B9" i="13"/>
  <c r="B8" i="13"/>
  <c r="B7" i="13"/>
  <c r="G37" i="13"/>
  <c r="H37" i="13" s="1"/>
  <c r="H36" i="13"/>
  <c r="H35" i="13"/>
  <c r="H34" i="13"/>
  <c r="H33" i="13"/>
  <c r="H32" i="13"/>
  <c r="H31" i="13"/>
  <c r="H30" i="13"/>
  <c r="G27" i="13"/>
  <c r="F15" i="13"/>
  <c r="B11" i="13" l="1"/>
  <c r="B13" i="13" s="1"/>
  <c r="F23" i="13" l="1"/>
  <c r="H23" i="13" s="1"/>
  <c r="B15" i="13"/>
  <c r="F21" i="13"/>
  <c r="H21" i="13" s="1"/>
  <c r="F27" i="13" l="1"/>
  <c r="H27" i="13" s="1"/>
  <c r="F25" i="13"/>
  <c r="H25" i="13" s="1"/>
</calcChain>
</file>

<file path=xl/sharedStrings.xml><?xml version="1.0" encoding="utf-8"?>
<sst xmlns="http://schemas.openxmlformats.org/spreadsheetml/2006/main" count="555" uniqueCount="317">
  <si>
    <t>Contributions</t>
  </si>
  <si>
    <t>Greater Cincinnati Intergroup Council of AA</t>
  </si>
  <si>
    <t>Sales by  Product/Service Detail</t>
  </si>
  <si>
    <t>January - September, 2018</t>
  </si>
  <si>
    <t>Financial Overview</t>
  </si>
  <si>
    <t>Statement of Activity</t>
  </si>
  <si>
    <t>Corrections Book Distribution</t>
  </si>
  <si>
    <t>Revenue</t>
  </si>
  <si>
    <t>Big Books (Softcover)</t>
  </si>
  <si>
    <t xml:space="preserve">   Contributions</t>
  </si>
  <si>
    <t>+</t>
  </si>
  <si>
    <t>12 &amp; 12 (Softcover)</t>
  </si>
  <si>
    <t>Where &amp; When</t>
  </si>
  <si>
    <t xml:space="preserve">   Other Income (Restitution)</t>
  </si>
  <si>
    <t xml:space="preserve">   Refunds-Allowances</t>
  </si>
  <si>
    <t>Financial Position</t>
  </si>
  <si>
    <t xml:space="preserve">   Event Revenue</t>
  </si>
  <si>
    <t>TOTAL ASSETS</t>
  </si>
  <si>
    <t xml:space="preserve">   Sales</t>
  </si>
  <si>
    <t xml:space="preserve">     Current Assets</t>
  </si>
  <si>
    <t xml:space="preserve">     Fixed Assets</t>
  </si>
  <si>
    <t>Total Revenue</t>
  </si>
  <si>
    <t>LIABILITIES AND EQUITY</t>
  </si>
  <si>
    <t>Cost of Goods Sold</t>
  </si>
  <si>
    <t>-</t>
  </si>
  <si>
    <t xml:space="preserve">     Liabilities</t>
  </si>
  <si>
    <t>Gross Profit</t>
  </si>
  <si>
    <t xml:space="preserve">     Equity</t>
  </si>
  <si>
    <t>Expenses</t>
  </si>
  <si>
    <t>Net Operating Revenue</t>
  </si>
  <si>
    <t>Other Expenses</t>
  </si>
  <si>
    <t>Activity</t>
  </si>
  <si>
    <t>Difference</t>
  </si>
  <si>
    <t>Net Revenue</t>
  </si>
  <si>
    <t>Groups</t>
  </si>
  <si>
    <t>Individual</t>
  </si>
  <si>
    <t>Intergroup</t>
  </si>
  <si>
    <t>Faithful Fivers</t>
  </si>
  <si>
    <t>Memorial</t>
  </si>
  <si>
    <t>Corrections</t>
  </si>
  <si>
    <t>Radio Show</t>
  </si>
  <si>
    <t>Total</t>
  </si>
  <si>
    <t>Statement of Financial Position</t>
  </si>
  <si>
    <t>As of September 30, 2018</t>
  </si>
  <si>
    <t>ASSETS</t>
  </si>
  <si>
    <t xml:space="preserve">   Current Assets</t>
  </si>
  <si>
    <t xml:space="preserve">      Bank Accounts</t>
  </si>
  <si>
    <t xml:space="preserve">         5/3 Checking</t>
  </si>
  <si>
    <t xml:space="preserve">         Certificate of Deposit</t>
  </si>
  <si>
    <t xml:space="preserve">         Paypal Transactions</t>
  </si>
  <si>
    <t xml:space="preserve">         Petty Cash</t>
  </si>
  <si>
    <t xml:space="preserve">         PNC Bank Operating Checking</t>
  </si>
  <si>
    <t xml:space="preserve">         PNC Bank Paypal Checking</t>
  </si>
  <si>
    <t xml:space="preserve">         PNC Bank Prudent Reserve Savings</t>
  </si>
  <si>
    <t xml:space="preserve">         Savings</t>
  </si>
  <si>
    <t xml:space="preserve">      Total Bank Accounts</t>
  </si>
  <si>
    <t xml:space="preserve">      Accounts Receivable</t>
  </si>
  <si>
    <t xml:space="preserve">         Accounts Receivable</t>
  </si>
  <si>
    <t xml:space="preserve">            405 Oak Street Center, Inc</t>
  </si>
  <si>
    <t xml:space="preserve">            Eastside Center Inc.</t>
  </si>
  <si>
    <t xml:space="preserve">            St. Elizabeth Medical Center</t>
  </si>
  <si>
    <t xml:space="preserve">            SWO Area 56</t>
  </si>
  <si>
    <t xml:space="preserve">            TriCounty Center</t>
  </si>
  <si>
    <t xml:space="preserve">            TriHealth</t>
  </si>
  <si>
    <t xml:space="preserve">         Total Accounts Receivable</t>
  </si>
  <si>
    <t xml:space="preserve">      Total Accounts Receivable</t>
  </si>
  <si>
    <t xml:space="preserve">      Other Current Assets</t>
  </si>
  <si>
    <t xml:space="preserve">         Coins</t>
  </si>
  <si>
    <t xml:space="preserve">         Conference Literature</t>
  </si>
  <si>
    <t xml:space="preserve">         Grapevine</t>
  </si>
  <si>
    <t xml:space="preserve">         Inventory Asset</t>
  </si>
  <si>
    <t xml:space="preserve">         Merchandise</t>
  </si>
  <si>
    <t xml:space="preserve">         NonConf</t>
  </si>
  <si>
    <t xml:space="preserve">         Prepaid Expenses</t>
  </si>
  <si>
    <t xml:space="preserve">         Uncategorized Asset</t>
  </si>
  <si>
    <t xml:space="preserve">         Undeposited Funds</t>
  </si>
  <si>
    <t xml:space="preserve">         Where &amp; When</t>
  </si>
  <si>
    <t xml:space="preserve">      Total Other Current Assets</t>
  </si>
  <si>
    <t xml:space="preserve">   Total Current Assets</t>
  </si>
  <si>
    <t xml:space="preserve">   Fixed Assets</t>
  </si>
  <si>
    <t xml:space="preserve">      6600 Office Equipment</t>
  </si>
  <si>
    <t xml:space="preserve">         Duplicator &amp; Folding Machine</t>
  </si>
  <si>
    <t xml:space="preserve">            Depreciation</t>
  </si>
  <si>
    <t xml:space="preserve">            Original cost</t>
  </si>
  <si>
    <t xml:space="preserve">         Total Duplicator &amp; Folding Machine</t>
  </si>
  <si>
    <t xml:space="preserve">      Total 6600 Office Equipment</t>
  </si>
  <si>
    <t xml:space="preserve">      Website</t>
  </si>
  <si>
    <t xml:space="preserve">         Depreciation</t>
  </si>
  <si>
    <t xml:space="preserve">         Original cost</t>
  </si>
  <si>
    <t xml:space="preserve">      Total Website</t>
  </si>
  <si>
    <t xml:space="preserve">   Total Fixed Assets</t>
  </si>
  <si>
    <t xml:space="preserve">   Liabilities</t>
  </si>
  <si>
    <t xml:space="preserve">      Current Liabilities</t>
  </si>
  <si>
    <t xml:space="preserve">         Accounts Payable</t>
  </si>
  <si>
    <t xml:space="preserve">            Accounts Payable</t>
  </si>
  <si>
    <t xml:space="preserve">            Oasis Conference Center</t>
  </si>
  <si>
    <t xml:space="preserve">         Total Accounts Payable</t>
  </si>
  <si>
    <t xml:space="preserve">         Other Current Liabilities</t>
  </si>
  <si>
    <t xml:space="preserve">            Area 26</t>
  </si>
  <si>
    <t xml:space="preserve">            Billable Donor Payable</t>
  </si>
  <si>
    <t xml:space="preserve">            City W/H Payable</t>
  </si>
  <si>
    <t xml:space="preserve">            Corrections Literature</t>
  </si>
  <si>
    <t xml:space="preserve">            Federal Income Tax Withheld</t>
  </si>
  <si>
    <t xml:space="preserve">               FICA/Medicare</t>
  </si>
  <si>
    <t xml:space="preserve">            Total Federal Income Tax Withheld</t>
  </si>
  <si>
    <t xml:space="preserve">            Ohio Sales Tax Payable</t>
  </si>
  <si>
    <t xml:space="preserve">            Sales Tax Payable unused</t>
  </si>
  <si>
    <t xml:space="preserve">            State Income W/H</t>
  </si>
  <si>
    <t xml:space="preserve">            Workers Compensation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</si>
  <si>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</si>
  <si>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</si>
  <si>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</si>
  <si>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</si>
  <si>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Opening Balance Equity</t>
  </si>
  <si>
    <t xml:space="preserve">      Retained Earnings</t>
  </si>
  <si>
    <t xml:space="preserve">      Net Revenue</t>
  </si>
  <si>
    <t xml:space="preserve">   Total Equity</t>
  </si>
  <si>
    <t>TOTAL LIABILITIES AND EQUITY</t>
  </si>
  <si>
    <t>Tuesday, Oct 16, 2018 03:23:30 PM GMT-7 - Accrual Basis</t>
  </si>
  <si>
    <t xml:space="preserve">      4010 Contributions - Groups</t>
  </si>
  <si>
    <t xml:space="preserve">      4020 Contributions - Individuals</t>
  </si>
  <si>
    <t xml:space="preserve">      4030 Contributions - Intergroup</t>
  </si>
  <si>
    <t xml:space="preserve">      4040 Contributions - Faithful Fivers</t>
  </si>
  <si>
    <t xml:space="preserve">      4060 Contributions - Memorials</t>
  </si>
  <si>
    <t xml:space="preserve">      4080 Contributions - Institution Literature</t>
  </si>
  <si>
    <t xml:space="preserve">      4090 Contributions - Radio Show</t>
  </si>
  <si>
    <t xml:space="preserve">      PayPal Sales</t>
  </si>
  <si>
    <t xml:space="preserve">   Total Contributions</t>
  </si>
  <si>
    <t xml:space="preserve">   Events</t>
  </si>
  <si>
    <t xml:space="preserve">      4220 Traditions Workshop</t>
  </si>
  <si>
    <t xml:space="preserve">      4230 Spring Fling</t>
  </si>
  <si>
    <t xml:space="preserve">      4240 Gratitude Breakfast</t>
  </si>
  <si>
    <t xml:space="preserve">      4250 Thanksgiving Banquet</t>
  </si>
  <si>
    <t xml:space="preserve">   Total Events</t>
  </si>
  <si>
    <t xml:space="preserve">   Other Income</t>
  </si>
  <si>
    <t xml:space="preserve">      Other Income - Restitution</t>
  </si>
  <si>
    <t xml:space="preserve">   Total Other Income</t>
  </si>
  <si>
    <t xml:space="preserve">      4110 Sales - Conference Literature</t>
  </si>
  <si>
    <t xml:space="preserve">      4120 Sales - NonConf</t>
  </si>
  <si>
    <t xml:space="preserve">      4130 Sales - Grapevine</t>
  </si>
  <si>
    <t xml:space="preserve">      4140 Sales - Coins</t>
  </si>
  <si>
    <t xml:space="preserve">      4150 Sales - Merchandise</t>
  </si>
  <si>
    <t xml:space="preserve">      4160 Sales - Where &amp; When</t>
  </si>
  <si>
    <t xml:space="preserve">      4170 Sales - Footsteps</t>
  </si>
  <si>
    <t xml:space="preserve">      Sales - Printing</t>
  </si>
  <si>
    <t xml:space="preserve">      Shipping, Delivery Income</t>
  </si>
  <si>
    <t xml:space="preserve">   Total Sales</t>
  </si>
  <si>
    <t xml:space="preserve">   Sales of Product Revenue</t>
  </si>
  <si>
    <t xml:space="preserve">   Cost of Goods Sold</t>
  </si>
  <si>
    <t xml:space="preserve">   Inventory Shrinkage</t>
  </si>
  <si>
    <t xml:space="preserve">   Purchases - COS</t>
  </si>
  <si>
    <t xml:space="preserve">      5110 COS - Conference Literature</t>
  </si>
  <si>
    <t xml:space="preserve">      5120 COS - NonConf</t>
  </si>
  <si>
    <t xml:space="preserve">      5130 COS - Grapevine</t>
  </si>
  <si>
    <t xml:space="preserve">      5140 COS - Coins</t>
  </si>
  <si>
    <t xml:space="preserve">      5140 COS - Merchandise</t>
  </si>
  <si>
    <t xml:space="preserve">      5160 COS - Where &amp; When</t>
  </si>
  <si>
    <t xml:space="preserve">      5180 Shipping, Freight &amp; Delivery - COS</t>
  </si>
  <si>
    <t xml:space="preserve">      Other Costs - COS</t>
  </si>
  <si>
    <t xml:space="preserve">   Total Purchases - COS</t>
  </si>
  <si>
    <t>Total Cost of Goods Sold</t>
  </si>
  <si>
    <t>Expenditures</t>
  </si>
  <si>
    <t xml:space="preserve">   5180 Shipping, Freight &amp; Delivery - COS0</t>
  </si>
  <si>
    <t xml:space="preserve">   Accounting - General</t>
  </si>
  <si>
    <t xml:space="preserve">   Bank Charges/Credit Card Fees</t>
  </si>
  <si>
    <t xml:space="preserve">      Bank Fees</t>
  </si>
  <si>
    <t xml:space="preserve">      Credit Card Processing Fees</t>
  </si>
  <si>
    <t xml:space="preserve">   Total Bank Charges/Credit Card Fees</t>
  </si>
  <si>
    <t xml:space="preserve">   Computer Lease &amp; Supplies</t>
  </si>
  <si>
    <t xml:space="preserve">   Conference Expense</t>
  </si>
  <si>
    <t xml:space="preserve">   Insurance - Liability</t>
  </si>
  <si>
    <t xml:space="preserve">   Intergroup Seminar</t>
  </si>
  <si>
    <t xml:space="preserve">   Office Equipment</t>
  </si>
  <si>
    <t xml:space="preserve">   Office Supplies/Copier Supplies</t>
  </si>
  <si>
    <t xml:space="preserve">   Other General and Admin Expenses</t>
  </si>
  <si>
    <t xml:space="preserve">   PayPal Fees</t>
  </si>
  <si>
    <t xml:space="preserve">   Personnel Expenses</t>
  </si>
  <si>
    <t xml:space="preserve">      Employer FICA</t>
  </si>
  <si>
    <t xml:space="preserve">      Payroll Processing</t>
  </si>
  <si>
    <t xml:space="preserve">      Wages Expense</t>
  </si>
  <si>
    <t xml:space="preserve">      Workers Compensation</t>
  </si>
  <si>
    <t xml:space="preserve">   Total Personnel Expenses</t>
  </si>
  <si>
    <t xml:space="preserve">   Postage Bulk Mail</t>
  </si>
  <si>
    <t xml:space="preserve">   Postage/Shipping</t>
  </si>
  <si>
    <t xml:space="preserve">   Publications</t>
  </si>
  <si>
    <t xml:space="preserve">   Rent - Intergroup Meeting</t>
  </si>
  <si>
    <t xml:space="preserve">   Rent - Office</t>
  </si>
  <si>
    <t xml:space="preserve">   Sales Tax Remittance 7%</t>
  </si>
  <si>
    <t xml:space="preserve">   Software Subscriptions</t>
  </si>
  <si>
    <t xml:space="preserve">   Supplies</t>
  </si>
  <si>
    <t xml:space="preserve">   Telephone</t>
  </si>
  <si>
    <t xml:space="preserve">   Travel</t>
  </si>
  <si>
    <t xml:space="preserve">   Volunteer Outings</t>
  </si>
  <si>
    <t>Total Expenditures</t>
  </si>
  <si>
    <t>Other Expenditures</t>
  </si>
  <si>
    <t xml:space="preserve">   Expenses - Intergroup Related</t>
  </si>
  <si>
    <t xml:space="preserve">      Expenses - Alcathon</t>
  </si>
  <si>
    <t xml:space="preserve">      Expenses - Answering Service</t>
  </si>
  <si>
    <t xml:space="preserve">      Expenses - Corrections/Treatment</t>
  </si>
  <si>
    <t xml:space="preserve">      Expenses - Gratitude Breakfast</t>
  </si>
  <si>
    <t xml:space="preserve">      Expenses - Public Info</t>
  </si>
  <si>
    <t xml:space="preserve">      Expenses - Radio Show</t>
  </si>
  <si>
    <t xml:space="preserve">      Expenses - Spring Fling</t>
  </si>
  <si>
    <t xml:space="preserve">      Expenses - Thanksgiving Banquet</t>
  </si>
  <si>
    <t xml:space="preserve">      Expenses - Website</t>
  </si>
  <si>
    <t xml:space="preserve">   Total Expenses - Intergroup Related</t>
  </si>
  <si>
    <t xml:space="preserve">   Reconciliation Discrepancies</t>
  </si>
  <si>
    <t>Total Other Expenditures</t>
  </si>
  <si>
    <t>Net Other Revenue</t>
  </si>
  <si>
    <t>Tuesday, Oct 16, 2018 03:22:35 PM GMT-7 - Accrual Basis</t>
  </si>
  <si>
    <t>January - September, 2019</t>
  </si>
  <si>
    <t xml:space="preserve">   </t>
  </si>
  <si>
    <t>Statement of Activity - Year to Date (2018)</t>
  </si>
  <si>
    <t>Admin / Operating Expenses</t>
  </si>
  <si>
    <t>Event Expenses</t>
  </si>
  <si>
    <t xml:space="preserve"> Annual Comparisons - Year to Date</t>
  </si>
  <si>
    <t>Group Contributions</t>
  </si>
  <si>
    <t>Radio Contributions</t>
  </si>
  <si>
    <t>Corrections Literature</t>
  </si>
  <si>
    <t>Faithful Fivers Contributions</t>
  </si>
  <si>
    <t>Individual Contributions</t>
  </si>
  <si>
    <t>Memorial Contributions</t>
  </si>
  <si>
    <t>Total for All Contributions</t>
  </si>
  <si>
    <t xml:space="preserve">      4050 Contributions - Birthday</t>
  </si>
  <si>
    <t xml:space="preserve">   Deposits Over + &amp; Short -</t>
  </si>
  <si>
    <t xml:space="preserve">   Miscellaneous Expense</t>
  </si>
  <si>
    <t xml:space="preserve">   Moving</t>
  </si>
  <si>
    <t xml:space="preserve">   Purchases</t>
  </si>
  <si>
    <t xml:space="preserve">   Security Service</t>
  </si>
  <si>
    <t xml:space="preserve">   Stationery &amp; Printing</t>
  </si>
  <si>
    <t xml:space="preserve">   Utilities</t>
  </si>
  <si>
    <t xml:space="preserve">   Website Hosting</t>
  </si>
  <si>
    <t xml:space="preserve">      Expenses - Traditions Workshop</t>
  </si>
  <si>
    <t>January - September, 2017</t>
  </si>
  <si>
    <t>Wednesday, Oct 17, 2018 11:40:25 AM GMT-7 - Accrual Basis</t>
  </si>
  <si>
    <t>Date</t>
  </si>
  <si>
    <t>Institution</t>
  </si>
  <si>
    <t>Big Books (Qty)</t>
  </si>
  <si>
    <t>12 &amp; 12 (Qty)</t>
  </si>
  <si>
    <t>Where &amp; When (Qty)</t>
  </si>
  <si>
    <t>Other</t>
  </si>
  <si>
    <t>1617 - Talbert House</t>
  </si>
  <si>
    <t>1617 - Talbert House - Female</t>
  </si>
  <si>
    <t>1617 - Talbert House - Men</t>
  </si>
  <si>
    <t>1617 - Talbert House Total</t>
  </si>
  <si>
    <t>Beckett Springs</t>
  </si>
  <si>
    <t>Beckett Springs Total</t>
  </si>
  <si>
    <t>CCAT House</t>
  </si>
  <si>
    <t>CCAT House - Female</t>
  </si>
  <si>
    <t>CCAT House - Male</t>
  </si>
  <si>
    <t>CCAT House Total</t>
  </si>
  <si>
    <t>Clermont County Correction - Female</t>
  </si>
  <si>
    <t>Clermont County Correction - Male</t>
  </si>
  <si>
    <t>Clermont County Corrections Total</t>
  </si>
  <si>
    <t>Engagement Center</t>
  </si>
  <si>
    <t>Engagement Center Total</t>
  </si>
  <si>
    <t>Hamilton County Justice Center - Female</t>
  </si>
  <si>
    <t>Hamilton County Justice Center - Male</t>
  </si>
  <si>
    <t>Hamilton County Justice Center Total</t>
  </si>
  <si>
    <t>Juvenile Deterntion Center</t>
  </si>
  <si>
    <t>Juvenile Detention Center Total</t>
  </si>
  <si>
    <t>Lebanon Corrections</t>
  </si>
  <si>
    <t>5 Spanish BB</t>
  </si>
  <si>
    <t>Lebanon Corrections Total</t>
  </si>
  <si>
    <t>River City - Male</t>
  </si>
  <si>
    <t>River City - Female</t>
  </si>
  <si>
    <t>River City Total</t>
  </si>
  <si>
    <t>Turning Point - Male</t>
  </si>
  <si>
    <t>Turning Point Total</t>
  </si>
  <si>
    <t>Warren County Jail</t>
  </si>
  <si>
    <t>Warren County Jail - Male</t>
  </si>
  <si>
    <t>Warren County Jail - Female</t>
  </si>
  <si>
    <t>Warren County Jail Total</t>
  </si>
  <si>
    <t>Grand Total</t>
  </si>
  <si>
    <t>1618 - Talbert House - Men</t>
  </si>
  <si>
    <t>920/18</t>
  </si>
  <si>
    <t>SALES BY DONOR DETAIL</t>
  </si>
  <si>
    <t xml:space="preserve"> Corrections Literature</t>
  </si>
  <si>
    <t xml:space="preserve"> Spiritual Basis Group</t>
  </si>
  <si>
    <t xml:space="preserve"> North College Hill Group</t>
  </si>
  <si>
    <t xml:space="preserve"> Common Solutions</t>
  </si>
  <si>
    <t xml:space="preserve"> Fairfield Breakfast Group</t>
  </si>
  <si>
    <t xml:space="preserve"> Glenmore Monday Night Group</t>
  </si>
  <si>
    <t xml:space="preserve"> We Care Group</t>
  </si>
  <si>
    <t xml:space="preserve"> Total for Corrections Literature</t>
  </si>
  <si>
    <t xml:space="preserve"> Total for Faithful Fivers Contributions</t>
  </si>
  <si>
    <t xml:space="preserve"> Group Contributions</t>
  </si>
  <si>
    <t xml:space="preserve"> Wyoming Noon 05</t>
  </si>
  <si>
    <t xml:space="preserve"> Anderson Township BBD (Mon AM)</t>
  </si>
  <si>
    <t xml:space="preserve"> Came to and Believe AM</t>
  </si>
  <si>
    <t xml:space="preserve"> Kenwood Sunday Nite</t>
  </si>
  <si>
    <t xml:space="preserve"> Queen City Group</t>
  </si>
  <si>
    <t xml:space="preserve"> Sayler Park Serenity Group</t>
  </si>
  <si>
    <t xml:space="preserve"> Mt Healthy Thursday Night Discussion</t>
  </si>
  <si>
    <t xml:space="preserve"> Sunday Night Fairfield</t>
  </si>
  <si>
    <t xml:space="preserve"> Harrison High Noon</t>
  </si>
  <si>
    <t xml:space="preserve"> East End Group</t>
  </si>
  <si>
    <t xml:space="preserve"> 20 Mile Stand Group</t>
  </si>
  <si>
    <t xml:space="preserve"> Ridge Group</t>
  </si>
  <si>
    <t xml:space="preserve"> district 1</t>
  </si>
  <si>
    <t xml:space="preserve"> Utopia Group</t>
  </si>
  <si>
    <t xml:space="preserve"> East 2</t>
  </si>
  <si>
    <t xml:space="preserve"> East 3</t>
  </si>
  <si>
    <t xml:space="preserve"> A Baffled Lot</t>
  </si>
  <si>
    <t xml:space="preserve"> Holy Family 12 Step</t>
  </si>
  <si>
    <t xml:space="preserve"> Liberty Mission</t>
  </si>
  <si>
    <t xml:space="preserve"> Springdale Big Book Meeting</t>
  </si>
  <si>
    <t xml:space="preserve"> Insert Name Here</t>
  </si>
  <si>
    <t xml:space="preserve"> Pathfinders Group</t>
  </si>
  <si>
    <t xml:space="preserve"> Charlie's 3/4 House Groups</t>
  </si>
  <si>
    <t xml:space="preserve"> Monfort Heights Big Book</t>
  </si>
  <si>
    <t xml:space="preserve"> Total for Group Contributions</t>
  </si>
  <si>
    <t xml:space="preserve"> Total for Intergroup</t>
  </si>
  <si>
    <t xml:space="preserve"> Radio Contributions</t>
  </si>
  <si>
    <t xml:space="preserve"> Total for Radio Contributions</t>
  </si>
  <si>
    <t xml:space="preserve"> Total All Contributions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</si>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</sst>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.00\ _€"/>
    <numFmt numFmtId="165" formatCode="&quot;$&quot;#,##0.00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1"/>
      <color indexed="8"/>
      <name val="Arial"/>
      <family val="2"/>
    </font>
    <font>
      <u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2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wrapText="1"/>
    </xf>
    <xf numFmtId="0" fontId="5" fillId="0" borderId="0" xfId="0" applyFont="1" applyBorder="1" applyAlignment="1">
      <alignment wrapText="1"/>
    </xf>
    <xf numFmtId="0" fontId="2" fillId="0" borderId="6" xfId="0" applyFont="1" applyBorder="1" applyAlignment="1">
      <alignment horizontal="left" wrapText="1"/>
    </xf>
    <xf numFmtId="165" fontId="4" fillId="0" borderId="0" xfId="0" applyNumberFormat="1" applyFont="1" applyBorder="1" applyAlignment="1">
      <alignment horizontal="center" wrapText="1"/>
    </xf>
    <xf numFmtId="0" fontId="0" fillId="0" borderId="7" xfId="0" applyBorder="1"/>
    <xf numFmtId="0" fontId="3" fillId="0" borderId="0" xfId="0" applyFont="1" applyBorder="1"/>
    <xf numFmtId="0" fontId="2" fillId="0" borderId="6" xfId="0" applyFont="1" applyBorder="1"/>
    <xf numFmtId="0" fontId="4" fillId="0" borderId="6" xfId="0" applyFont="1" applyBorder="1" applyAlignment="1">
      <alignment horizontal="left" wrapText="1"/>
    </xf>
    <xf numFmtId="0" fontId="0" fillId="0" borderId="7" xfId="0" applyBorder="1" applyAlignment="1">
      <alignment horizontal="center"/>
    </xf>
    <xf numFmtId="0" fontId="2" fillId="0" borderId="8" xfId="0" applyFont="1" applyBorder="1"/>
    <xf numFmtId="0" fontId="4" fillId="0" borderId="6" xfId="0" applyFont="1" applyBorder="1"/>
    <xf numFmtId="165" fontId="2" fillId="0" borderId="2" xfId="0" applyNumberFormat="1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 wrapText="1"/>
    </xf>
    <xf numFmtId="0" fontId="4" fillId="0" borderId="8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0" fillId="0" borderId="10" xfId="0" applyBorder="1" applyAlignment="1">
      <alignment horizontal="center"/>
    </xf>
    <xf numFmtId="165" fontId="4" fillId="0" borderId="6" xfId="0" applyNumberFormat="1" applyFont="1" applyBorder="1"/>
    <xf numFmtId="165" fontId="4" fillId="0" borderId="0" xfId="0" applyNumberFormat="1" applyFont="1" applyBorder="1"/>
    <xf numFmtId="165" fontId="4" fillId="0" borderId="7" xfId="0" applyNumberFormat="1" applyFont="1" applyBorder="1"/>
    <xf numFmtId="165" fontId="2" fillId="0" borderId="6" xfId="0" applyNumberFormat="1" applyFont="1" applyBorder="1"/>
    <xf numFmtId="165" fontId="2" fillId="0" borderId="0" xfId="0" applyNumberFormat="1" applyFont="1" applyBorder="1"/>
    <xf numFmtId="165" fontId="2" fillId="0" borderId="7" xfId="0" applyNumberFormat="1" applyFont="1" applyBorder="1"/>
    <xf numFmtId="165" fontId="5" fillId="0" borderId="6" xfId="0" applyNumberFormat="1" applyFont="1" applyBorder="1" applyAlignment="1">
      <alignment horizontal="center"/>
    </xf>
    <xf numFmtId="44" fontId="4" fillId="0" borderId="7" xfId="0" applyNumberFormat="1" applyFont="1" applyBorder="1"/>
    <xf numFmtId="165" fontId="4" fillId="0" borderId="8" xfId="0" applyNumberFormat="1" applyFont="1" applyBorder="1" applyAlignment="1">
      <alignment horizontal="right"/>
    </xf>
    <xf numFmtId="165" fontId="4" fillId="0" borderId="0" xfId="0" applyNumberFormat="1" applyFont="1" applyAlignment="1">
      <alignment horizontal="right"/>
    </xf>
    <xf numFmtId="165" fontId="2" fillId="0" borderId="0" xfId="0" applyNumberFormat="1" applyFont="1"/>
    <xf numFmtId="165" fontId="4" fillId="0" borderId="0" xfId="0" applyNumberFormat="1" applyFont="1"/>
    <xf numFmtId="0" fontId="2" fillId="0" borderId="0" xfId="0" applyFont="1" applyAlignment="1">
      <alignment horizontal="left" wrapText="1"/>
    </xf>
    <xf numFmtId="164" fontId="4" fillId="0" borderId="0" xfId="0" applyNumberFormat="1" applyFont="1" applyAlignment="1">
      <alignment wrapText="1"/>
    </xf>
    <xf numFmtId="4" fontId="0" fillId="0" borderId="0" xfId="0" applyNumberFormat="1"/>
    <xf numFmtId="8" fontId="0" fillId="0" borderId="0" xfId="0" applyNumberFormat="1"/>
    <xf numFmtId="165" fontId="2" fillId="0" borderId="13" xfId="0" applyNumberFormat="1" applyFont="1" applyBorder="1" applyAlignment="1">
      <alignment horizontal="center" wrapText="1"/>
    </xf>
    <xf numFmtId="165" fontId="2" fillId="0" borderId="14" xfId="0" applyNumberFormat="1" applyFont="1" applyBorder="1"/>
    <xf numFmtId="44" fontId="2" fillId="0" borderId="15" xfId="0" applyNumberFormat="1" applyFont="1" applyBorder="1"/>
    <xf numFmtId="0" fontId="0" fillId="0" borderId="0" xfId="0"/>
    <xf numFmtId="0" fontId="7" fillId="0" borderId="16" xfId="1" applyFont="1" applyBorder="1" applyAlignment="1">
      <alignment horizontal="center" vertical="center"/>
    </xf>
    <xf numFmtId="0" fontId="8" fillId="0" borderId="0" xfId="1" applyFont="1"/>
    <xf numFmtId="14" fontId="9" fillId="0" borderId="16" xfId="1" applyNumberFormat="1" applyFont="1" applyBorder="1" applyAlignment="1">
      <alignment horizontal="center" vertical="center"/>
    </xf>
    <xf numFmtId="0" fontId="9" fillId="0" borderId="16" xfId="1" applyFont="1" applyBorder="1" applyAlignment="1">
      <alignment horizontal="left" vertical="center"/>
    </xf>
    <xf numFmtId="0" fontId="9" fillId="0" borderId="16" xfId="1" applyFont="1" applyBorder="1" applyAlignment="1">
      <alignment horizontal="center" vertical="center"/>
    </xf>
    <xf numFmtId="0" fontId="10" fillId="0" borderId="16" xfId="1" applyFont="1" applyBorder="1" applyAlignment="1">
      <alignment horizontal="left" vertical="center"/>
    </xf>
    <xf numFmtId="0" fontId="10" fillId="0" borderId="16" xfId="1" applyFont="1" applyBorder="1" applyAlignment="1">
      <alignment horizontal="center" vertical="center"/>
    </xf>
    <xf numFmtId="14" fontId="9" fillId="2" borderId="16" xfId="1" applyNumberFormat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left" vertical="center"/>
    </xf>
    <xf numFmtId="0" fontId="9" fillId="2" borderId="16" xfId="1" applyFont="1" applyFill="1" applyBorder="1" applyAlignment="1">
      <alignment horizontal="center" vertical="center"/>
    </xf>
    <xf numFmtId="0" fontId="8" fillId="0" borderId="16" xfId="1" applyFont="1" applyBorder="1"/>
    <xf numFmtId="0" fontId="10" fillId="2" borderId="16" xfId="1" applyFont="1" applyFill="1" applyBorder="1" applyAlignment="1">
      <alignment horizontal="left" vertical="center"/>
    </xf>
    <xf numFmtId="0" fontId="10" fillId="2" borderId="16" xfId="1" applyFont="1" applyFill="1" applyBorder="1" applyAlignment="1">
      <alignment horizontal="center" vertical="center"/>
    </xf>
    <xf numFmtId="0" fontId="11" fillId="0" borderId="0" xfId="1" applyFont="1"/>
    <xf numFmtId="0" fontId="0" fillId="0" borderId="0" xfId="0" applyAlignment="1"/>
    <xf numFmtId="0" fontId="0" fillId="0" borderId="0" xfId="0"/>
    <xf numFmtId="44" fontId="0" fillId="0" borderId="0" xfId="2" applyFont="1"/>
    <xf numFmtId="0" fontId="13" fillId="0" borderId="0" xfId="0" applyFont="1"/>
    <xf numFmtId="0" fontId="14" fillId="0" borderId="0" xfId="0" applyFont="1"/>
    <xf numFmtId="0" fontId="4" fillId="0" borderId="6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5" fontId="2" fillId="0" borderId="11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3" fillId="0" borderId="0" xfId="0" applyFont="1" applyAlignment="1">
      <alignment horizontal="center"/>
    </xf>
    <xf numFmtId="17" fontId="1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</cellXfs>
  <cellStyles count="3">
    <cellStyle name="Currency" xfId="2" builtinId="4"/>
    <cellStyle name="Normal" xfId="0" builtinId="0"/>
    <cellStyle name="Normal 3" xfId="1" xr:uid="{0756E4A1-2C23-4478-9283-360029EC65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normalizeH="0" baseline="0">
                <a:solidFill>
                  <a:schemeClr val="tx1"/>
                </a:solidFill>
                <a:latin typeface="+mj-lt"/>
                <a:ea typeface="+mj-ea"/>
                <a:cs typeface="+mj-cs"/>
              </a:defRPr>
            </a:pPr>
            <a:r>
              <a:rPr lang="en-US" sz="2000" b="1" baseline="0">
                <a:solidFill>
                  <a:schemeClr val="tx1"/>
                </a:solidFill>
                <a:latin typeface="+mn-lt"/>
              </a:rPr>
              <a:t>2018 Revenue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normalizeH="0" baseline="0">
              <a:solidFill>
                <a:schemeClr val="tx1"/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gradFill>
                <a:gsLst>
                  <a:gs pos="100000">
                    <a:schemeClr val="accent3">
                      <a:tint val="48000"/>
                      <a:lumMod val="60000"/>
                      <a:lumOff val="40000"/>
                    </a:schemeClr>
                  </a:gs>
                  <a:gs pos="0">
                    <a:schemeClr val="accent3">
                      <a:tint val="48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061-4F29-A732-F732F040376D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3">
                      <a:tint val="65000"/>
                      <a:lumMod val="60000"/>
                      <a:lumOff val="40000"/>
                    </a:schemeClr>
                  </a:gs>
                  <a:gs pos="0">
                    <a:schemeClr val="accent3">
                      <a:tint val="65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061-4F29-A732-F732F040376D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tint val="83000"/>
                      <a:lumMod val="60000"/>
                      <a:lumOff val="40000"/>
                    </a:schemeClr>
                  </a:gs>
                  <a:gs pos="0">
                    <a:schemeClr val="accent3">
                      <a:tint val="83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061-4F29-A732-F732F040376D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061-4F29-A732-F732F040376D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3">
                      <a:shade val="47000"/>
                      <a:lumMod val="60000"/>
                      <a:lumOff val="40000"/>
                    </a:schemeClr>
                  </a:gs>
                  <a:gs pos="0">
                    <a:schemeClr val="accent3">
                      <a:shade val="47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061-4F29-A732-F732F040376D}"/>
              </c:ext>
            </c:extLst>
          </c:dPt>
          <c:dLbls>
            <c:dLbl>
              <c:idx val="0"/>
              <c:layout>
                <c:manualLayout>
                  <c:x val="4.985389535996463E-2"/>
                  <c:y val="-0.2444599420992029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61-4F29-A732-F732F040376D}"/>
                </c:ext>
              </c:extLst>
            </c:dLbl>
            <c:dLbl>
              <c:idx val="1"/>
              <c:layout>
                <c:manualLayout>
                  <c:x val="-0.14562009558801725"/>
                  <c:y val="-3.19340840914075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61-4F29-A732-F732F040376D}"/>
                </c:ext>
              </c:extLst>
            </c:dLbl>
            <c:dLbl>
              <c:idx val="2"/>
              <c:layout>
                <c:manualLayout>
                  <c:x val="-9.090215571735491E-2"/>
                  <c:y val="-8.128645375515568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61-4F29-A732-F732F040376D}"/>
                </c:ext>
              </c:extLst>
            </c:dLbl>
            <c:dLbl>
              <c:idx val="3"/>
              <c:layout>
                <c:manualLayout>
                  <c:x val="-0.10801958125655382"/>
                  <c:y val="-0.133152614556589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61-4F29-A732-F732F040376D}"/>
                </c:ext>
              </c:extLst>
            </c:dLbl>
            <c:dLbl>
              <c:idx val="4"/>
              <c:layout>
                <c:manualLayout>
                  <c:x val="6.3068952224860971E-3"/>
                  <c:y val="1.889187070599718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61-4F29-A732-F732F04037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'[1]Overview (YTD) '!$A$7:$A$10</c15:sqref>
                  </c15:fullRef>
                </c:ext>
              </c:extLst>
              <c:f>'[1]Overview (YTD) '!$A$7:$A$10</c:f>
              <c:strCache>
                <c:ptCount val="4"/>
                <c:pt idx="0">
                  <c:v>   Contributions</c:v>
                </c:pt>
                <c:pt idx="1">
                  <c:v>   Other Income (Restitution)</c:v>
                </c:pt>
                <c:pt idx="2">
                  <c:v>   Event Revenue</c:v>
                </c:pt>
                <c:pt idx="3">
                  <c:v>   Sales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'[1]Overview (YTD) '!$B$7:$B$10</c15:sqref>
                  </c15:fullRef>
                </c:ext>
              </c:extLst>
              <c:f>'[1]Overview (YTD) '!$B$7:$B$10</c:f>
              <c:numCache>
                <c:formatCode>General</c:formatCode>
                <c:ptCount val="4"/>
                <c:pt idx="0">
                  <c:v>40345.15</c:v>
                </c:pt>
                <c:pt idx="1">
                  <c:v>3375</c:v>
                </c:pt>
                <c:pt idx="2">
                  <c:v>10546.67</c:v>
                </c:pt>
                <c:pt idx="3">
                  <c:v>28237.8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A-9061-4F29-A732-F732F040376D}"/>
            </c:ext>
          </c:extLst>
        </c:ser>
        <c:ser>
          <c:idx val="0"/>
          <c:order val="1"/>
          <c:dPt>
            <c:idx val="0"/>
            <c:bubble3D val="0"/>
            <c:spPr>
              <a:gradFill>
                <a:gsLst>
                  <a:gs pos="100000">
                    <a:schemeClr val="accent3">
                      <a:tint val="48000"/>
                      <a:lumMod val="60000"/>
                      <a:lumOff val="40000"/>
                    </a:schemeClr>
                  </a:gs>
                  <a:gs pos="0">
                    <a:schemeClr val="accent3">
                      <a:tint val="48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9061-4F29-A732-F732F040376D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3">
                      <a:tint val="65000"/>
                      <a:lumMod val="60000"/>
                      <a:lumOff val="40000"/>
                    </a:schemeClr>
                  </a:gs>
                  <a:gs pos="0">
                    <a:schemeClr val="accent3">
                      <a:tint val="65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9061-4F29-A732-F732F040376D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tint val="83000"/>
                      <a:lumMod val="60000"/>
                      <a:lumOff val="40000"/>
                    </a:schemeClr>
                  </a:gs>
                  <a:gs pos="0">
                    <a:schemeClr val="accent3">
                      <a:tint val="83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9061-4F29-A732-F732F040376D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9061-4F29-A732-F732F040376D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3">
                      <a:shade val="47000"/>
                      <a:lumMod val="60000"/>
                      <a:lumOff val="40000"/>
                    </a:schemeClr>
                  </a:gs>
                  <a:gs pos="0">
                    <a:schemeClr val="accent3">
                      <a:shade val="47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9061-4F29-A732-F732F040376D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3">
                      <a:shade val="47000"/>
                      <a:lumMod val="60000"/>
                      <a:lumOff val="40000"/>
                    </a:schemeClr>
                  </a:gs>
                  <a:gs pos="0">
                    <a:schemeClr val="accent3">
                      <a:shade val="47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9061-4F29-A732-F732F04037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'[1]Overview (YTD) '!$A$7:$A$10</c15:sqref>
                  </c15:fullRef>
                </c:ext>
              </c:extLst>
              <c:f>'[1]Overview (YTD) '!$A$7:$A$10</c:f>
              <c:strCache>
                <c:ptCount val="4"/>
                <c:pt idx="0">
                  <c:v>   Contributions</c:v>
                </c:pt>
                <c:pt idx="1">
                  <c:v>   Other Income (Restitution)</c:v>
                </c:pt>
                <c:pt idx="2">
                  <c:v>   Event Revenue</c:v>
                </c:pt>
                <c:pt idx="3">
                  <c:v>   Sales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'[1]Overview (YTD) '!$B$7:$B$11</c15:sqref>
                  </c15:fullRef>
                </c:ext>
              </c:extLst>
              <c:f>'[1]Overview (YTD) '!$B$7:$B$10</c:f>
              <c:numCache>
                <c:formatCode>General</c:formatCode>
                <c:ptCount val="4"/>
                <c:pt idx="0">
                  <c:v>40345.15</c:v>
                </c:pt>
                <c:pt idx="1">
                  <c:v>3375</c:v>
                </c:pt>
                <c:pt idx="2">
                  <c:v>10546.67</c:v>
                </c:pt>
                <c:pt idx="3">
                  <c:v>28237.8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'[1]Overview (YTD) '!$B$11</c15:sqref>
                  <c15:spPr xmlns:c15="http://schemas.microsoft.com/office/drawing/2012/chart">
                    <a:gradFill>
                      <a:gsLst>
                        <a:gs pos="100000">
                          <a:schemeClr val="accent3">
                            <a:shade val="65000"/>
                            <a:lumMod val="60000"/>
                            <a:lumOff val="40000"/>
                          </a:schemeClr>
                        </a:gs>
                        <a:gs pos="0">
                          <a:schemeClr val="accent3">
                            <a:shade val="65000"/>
                          </a:schemeClr>
                        </a:gs>
                      </a:gsLst>
                      <a:lin ang="5400000" scaled="0"/>
                    </a:gra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7-9061-4F29-A732-F732F040376D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b="0"/>
      </a:pPr>
      <a:endParaRPr lang="en-US"/>
    </a:p>
  </c:txPr>
  <c:printSettings>
    <c:headerFooter/>
    <c:pageMargins b="0.75" l="0.7" r="0.7" t="0.75" header="0.3" footer="0.3"/>
    <c:pageSetup orientation="portrait" horizontalDpi="-3" vertic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tx1"/>
                </a:solidFill>
                <a:latin typeface="+mj-lt"/>
                <a:ea typeface="+mj-ea"/>
                <a:cs typeface="+mj-cs"/>
              </a:defRPr>
            </a:pPr>
            <a:r>
              <a:rPr lang="en-US" sz="2000" b="1" baseline="0">
                <a:solidFill>
                  <a:schemeClr val="tx1"/>
                </a:solidFill>
                <a:latin typeface="+mn-lt"/>
              </a:rPr>
              <a:t>2018 Expenses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tx1"/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3">
                      <a:tint val="58000"/>
                      <a:lumMod val="60000"/>
                      <a:lumOff val="40000"/>
                    </a:schemeClr>
                  </a:gs>
                  <a:gs pos="0">
                    <a:schemeClr val="accent3">
                      <a:tint val="58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DA-4A24-A98A-A219AF4EB95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3">
                      <a:tint val="86000"/>
                      <a:lumMod val="60000"/>
                      <a:lumOff val="40000"/>
                    </a:schemeClr>
                  </a:gs>
                  <a:gs pos="0">
                    <a:schemeClr val="accent3">
                      <a:tint val="86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DA-4A24-A98A-A219AF4EB95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shade val="86000"/>
                      <a:lumMod val="60000"/>
                      <a:lumOff val="40000"/>
                    </a:schemeClr>
                  </a:gs>
                  <a:gs pos="0">
                    <a:schemeClr val="accent3">
                      <a:shade val="86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DA-4A24-A98A-A219AF4EB953}"/>
              </c:ext>
            </c:extLst>
          </c:dPt>
          <c:dLbls>
            <c:dLbl>
              <c:idx val="0"/>
              <c:layout>
                <c:manualLayout>
                  <c:x val="2.5225600805488503E-2"/>
                  <c:y val="-2.287010218242694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DA-4A24-A98A-A219AF4EB953}"/>
                </c:ext>
              </c:extLst>
            </c:dLbl>
            <c:dLbl>
              <c:idx val="1"/>
              <c:layout>
                <c:manualLayout>
                  <c:x val="-0.21160691010082328"/>
                  <c:y val="-3.320204916337569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DA-4A24-A98A-A219AF4EB953}"/>
                </c:ext>
              </c:extLst>
            </c:dLbl>
            <c:dLbl>
              <c:idx val="2"/>
              <c:layout>
                <c:manualLayout>
                  <c:x val="-0.27847589834683661"/>
                  <c:y val="8.33227156019074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DA-4A24-A98A-A219AF4EB9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('[1]Overview (YTD) '!$A$12,'[1]Overview (YTD) '!$A$14,'[1]Overview (YTD) '!$A$16)</c:f>
              <c:strCache>
                <c:ptCount val="3"/>
                <c:pt idx="0">
                  <c:v>Cost of Goods Sold</c:v>
                </c:pt>
                <c:pt idx="1">
                  <c:v>Admin / Operating Expenses</c:v>
                </c:pt>
                <c:pt idx="2">
                  <c:v>Event Expenses</c:v>
                </c:pt>
              </c:strCache>
              <c:extLst/>
            </c:strRef>
          </c:cat>
          <c:val>
            <c:numRef>
              <c:f>('[1]Overview (YTD) '!$B$12,'[1]Overview (YTD) '!$B$14,'[1]Overview (YTD) '!$B$16)</c:f>
              <c:numCache>
                <c:formatCode>General</c:formatCode>
                <c:ptCount val="3"/>
                <c:pt idx="0">
                  <c:v>20669.5</c:v>
                </c:pt>
                <c:pt idx="1">
                  <c:v>48969.1</c:v>
                </c:pt>
                <c:pt idx="2">
                  <c:v>13213.61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6-B3DA-4A24-A98A-A219AF4EB953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14391</xdr:colOff>
      <xdr:row>33</xdr:row>
      <xdr:rowOff>82557</xdr:rowOff>
    </xdr:from>
    <xdr:to>
      <xdr:col>2</xdr:col>
      <xdr:colOff>769620</xdr:colOff>
      <xdr:row>45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F1A97B-57B9-4954-8CAE-CEF25D27B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42332</xdr:colOff>
      <xdr:row>17</xdr:row>
      <xdr:rowOff>42343</xdr:rowOff>
    </xdr:from>
    <xdr:to>
      <xdr:col>2</xdr:col>
      <xdr:colOff>815340</xdr:colOff>
      <xdr:row>32</xdr:row>
      <xdr:rowOff>160020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3E09C1EF-974B-43EF-830A-0394277B0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officemanager_aacincinnati_org/Documents/Central%20Office%20&amp;%20Intergroup%20Reports/IG%20Finanical/2018/2018-06%20All%20Financial%20Repo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 (YTD) "/>
      <sheetName val="Activity (YTD)"/>
      <sheetName val="Activity (June)"/>
      <sheetName val="Financial Position (June)"/>
      <sheetName val="Contributions (June)"/>
      <sheetName val="Faithful Fivers List (Last 365)"/>
      <sheetName val="Corrections Tracking (YTD)"/>
      <sheetName val="Sheet1"/>
      <sheetName val="Sheet5"/>
      <sheetName val="Sheet2"/>
      <sheetName val="Sheet3"/>
      <sheetName val="Sheet4"/>
      <sheetName val="Contribution (June)- Footsteps"/>
    </sheetNames>
    <sheetDataSet>
      <sheetData sheetId="0">
        <row r="7">
          <cell r="A7" t="str">
            <v xml:space="preserve">   Contributions</v>
          </cell>
          <cell r="B7">
            <v>40345.15</v>
          </cell>
        </row>
        <row r="8">
          <cell r="A8" t="str">
            <v xml:space="preserve">   Other Income (Restitution)</v>
          </cell>
          <cell r="B8">
            <v>3375</v>
          </cell>
        </row>
        <row r="9">
          <cell r="A9" t="str">
            <v xml:space="preserve">   Event Revenue</v>
          </cell>
          <cell r="B9">
            <v>10546.67</v>
          </cell>
        </row>
        <row r="10">
          <cell r="A10" t="str">
            <v xml:space="preserve">   Sales</v>
          </cell>
          <cell r="B10">
            <v>28237.8</v>
          </cell>
        </row>
        <row r="11">
          <cell r="B11">
            <v>82504.62</v>
          </cell>
        </row>
        <row r="12">
          <cell r="A12" t="str">
            <v>Cost of Goods Sold</v>
          </cell>
          <cell r="B12">
            <v>20669.5</v>
          </cell>
        </row>
        <row r="14">
          <cell r="A14" t="str">
            <v>Admin / Operating Expenses</v>
          </cell>
          <cell r="B14">
            <v>48969.1</v>
          </cell>
        </row>
        <row r="16">
          <cell r="A16" t="str">
            <v>Event Expenses</v>
          </cell>
          <cell r="B16">
            <v>13213.61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11A1B-8740-48FE-BBD4-8EC424919873}">
  <sheetPr>
    <pageSetUpPr fitToPage="1"/>
  </sheetPr>
  <dimension ref="A1:H57"/>
  <sheetViews>
    <sheetView workbookViewId="0">
      <selection activeCell="B11" sqref="B11"/>
    </sheetView>
  </sheetViews>
  <sheetFormatPr defaultColWidth="8.77734375" defaultRowHeight="13.8" x14ac:dyDescent="0.3"/>
  <cols>
    <col min="1" max="1" width="25.5546875" style="1" customWidth="1"/>
    <col min="2" max="2" width="13.21875" style="1" customWidth="1"/>
    <col min="3" max="3" width="4.33203125" style="1" customWidth="1"/>
    <col min="4" max="4" width="2.21875" style="1" customWidth="1"/>
    <col min="5" max="5" width="23.21875" style="1" bestFit="1" customWidth="1"/>
    <col min="6" max="8" width="11.21875" style="1" customWidth="1"/>
    <col min="9" max="16384" width="8.77734375" style="1"/>
  </cols>
  <sheetData>
    <row r="1" spans="1:8" x14ac:dyDescent="0.3">
      <c r="A1" s="73" t="s">
        <v>1</v>
      </c>
      <c r="B1" s="73"/>
      <c r="C1" s="73"/>
      <c r="D1" s="73"/>
      <c r="E1" s="73"/>
      <c r="F1" s="73"/>
      <c r="G1" s="73"/>
      <c r="H1" s="73"/>
    </row>
    <row r="2" spans="1:8" x14ac:dyDescent="0.3">
      <c r="A2" s="73" t="s">
        <v>4</v>
      </c>
      <c r="B2" s="73"/>
      <c r="C2" s="73"/>
      <c r="D2" s="73"/>
      <c r="E2" s="73"/>
      <c r="F2" s="73"/>
      <c r="G2" s="73"/>
      <c r="H2" s="73"/>
    </row>
    <row r="3" spans="1:8" x14ac:dyDescent="0.3">
      <c r="A3" s="73" t="s">
        <v>43</v>
      </c>
      <c r="B3" s="73"/>
      <c r="C3" s="73"/>
      <c r="D3" s="73"/>
      <c r="E3" s="73"/>
      <c r="F3" s="73"/>
      <c r="G3" s="73"/>
      <c r="H3" s="73"/>
    </row>
    <row r="4" spans="1:8" ht="5.55" customHeight="1" thickBot="1" x14ac:dyDescent="0.35">
      <c r="A4" s="2"/>
      <c r="B4" s="2"/>
      <c r="C4"/>
      <c r="E4" s="2"/>
      <c r="F4" s="2"/>
      <c r="G4" s="2"/>
      <c r="H4"/>
    </row>
    <row r="5" spans="1:8" ht="14.55" customHeight="1" x14ac:dyDescent="0.3">
      <c r="A5" s="74" t="s">
        <v>212</v>
      </c>
      <c r="B5" s="75"/>
      <c r="C5" s="76"/>
      <c r="D5" s="3"/>
      <c r="E5" s="74" t="s">
        <v>6</v>
      </c>
      <c r="F5" s="75"/>
      <c r="G5" s="75"/>
      <c r="H5" s="76"/>
    </row>
    <row r="6" spans="1:8" ht="14.4" x14ac:dyDescent="0.3">
      <c r="A6" s="4" t="s">
        <v>7</v>
      </c>
      <c r="B6" s="5"/>
      <c r="C6" s="6"/>
      <c r="D6" s="7"/>
      <c r="E6" s="8" t="s">
        <v>8</v>
      </c>
      <c r="F6" s="77">
        <v>522</v>
      </c>
      <c r="G6" s="77"/>
      <c r="H6" s="78"/>
    </row>
    <row r="7" spans="1:8" ht="14.4" x14ac:dyDescent="0.3">
      <c r="A7" s="9" t="s">
        <v>9</v>
      </c>
      <c r="B7" s="5">
        <f>'Activity YTD'!B15</f>
        <v>65211.03</v>
      </c>
      <c r="C7" s="10" t="s">
        <v>10</v>
      </c>
      <c r="D7" s="7"/>
      <c r="E7" s="8" t="s">
        <v>11</v>
      </c>
      <c r="F7" s="77">
        <v>45</v>
      </c>
      <c r="G7" s="77"/>
      <c r="H7" s="78"/>
    </row>
    <row r="8" spans="1:8" ht="15" thickBot="1" x14ac:dyDescent="0.35">
      <c r="A8" s="9" t="s">
        <v>13</v>
      </c>
      <c r="B8" s="5">
        <f>'Activity YTD'!B23</f>
        <v>5062.5</v>
      </c>
      <c r="C8" s="10" t="s">
        <v>10</v>
      </c>
      <c r="D8" s="7"/>
      <c r="E8" s="11" t="s">
        <v>12</v>
      </c>
      <c r="F8" s="79">
        <v>540</v>
      </c>
      <c r="G8" s="79"/>
      <c r="H8" s="80"/>
    </row>
    <row r="9" spans="1:8" ht="15" thickBot="1" x14ac:dyDescent="0.35">
      <c r="A9" s="9" t="s">
        <v>16</v>
      </c>
      <c r="B9" s="5">
        <f>'Activity YTD'!B21</f>
        <v>14878.67</v>
      </c>
      <c r="C9" s="10" t="s">
        <v>10</v>
      </c>
      <c r="D9" s="7"/>
      <c r="H9"/>
    </row>
    <row r="10" spans="1:8" ht="15" thickBot="1" x14ac:dyDescent="0.35">
      <c r="A10" s="9" t="s">
        <v>18</v>
      </c>
      <c r="B10" s="5">
        <f>'Activity YTD'!B36</f>
        <v>45970.73</v>
      </c>
      <c r="C10" s="10" t="s">
        <v>10</v>
      </c>
      <c r="D10" s="7"/>
      <c r="E10" s="70" t="s">
        <v>15</v>
      </c>
      <c r="F10" s="71"/>
      <c r="G10" s="71"/>
      <c r="H10" s="72"/>
    </row>
    <row r="11" spans="1:8" ht="14.55" customHeight="1" thickTop="1" thickBot="1" x14ac:dyDescent="0.35">
      <c r="A11" s="4" t="s">
        <v>21</v>
      </c>
      <c r="B11" s="13">
        <f>SUM(B7:B10)</f>
        <v>131122.93</v>
      </c>
      <c r="C11" s="10"/>
      <c r="D11" s="7"/>
      <c r="E11" s="8" t="s">
        <v>17</v>
      </c>
      <c r="F11" s="64">
        <f>F12+F13</f>
        <v>154850.96</v>
      </c>
      <c r="G11" s="64"/>
      <c r="H11" s="65"/>
    </row>
    <row r="12" spans="1:8" ht="14.55" customHeight="1" thickTop="1" x14ac:dyDescent="0.3">
      <c r="A12" s="4" t="s">
        <v>23</v>
      </c>
      <c r="B12" s="14">
        <f>'Activity YTD'!B52</f>
        <v>37349.86</v>
      </c>
      <c r="C12" s="10" t="s">
        <v>24</v>
      </c>
      <c r="D12" s="7"/>
      <c r="E12" s="12" t="s">
        <v>19</v>
      </c>
      <c r="F12" s="66">
        <f>'Financial Position'!B40</f>
        <v>145339.93</v>
      </c>
      <c r="G12" s="66"/>
      <c r="H12" s="67"/>
    </row>
    <row r="13" spans="1:8" ht="14.55" customHeight="1" x14ac:dyDescent="0.3">
      <c r="A13" s="4" t="s">
        <v>26</v>
      </c>
      <c r="B13" s="5">
        <f>B11-B12</f>
        <v>93773.069999999992</v>
      </c>
      <c r="C13" s="10"/>
      <c r="D13" s="7"/>
      <c r="E13" s="9" t="s">
        <v>20</v>
      </c>
      <c r="F13" s="66">
        <f>'Financial Position'!B52</f>
        <v>9511.0300000000007</v>
      </c>
      <c r="G13" s="66"/>
      <c r="H13" s="67"/>
    </row>
    <row r="14" spans="1:8" ht="14.55" customHeight="1" thickBot="1" x14ac:dyDescent="0.35">
      <c r="A14" s="4" t="s">
        <v>213</v>
      </c>
      <c r="B14" s="14">
        <f>'Activity YTD'!E37</f>
        <v>73972.7</v>
      </c>
      <c r="C14" s="10" t="s">
        <v>24</v>
      </c>
      <c r="D14" s="7"/>
      <c r="E14" s="61"/>
      <c r="F14" s="62"/>
      <c r="G14" s="62"/>
      <c r="H14" s="63"/>
    </row>
    <row r="15" spans="1:8" ht="14.55" customHeight="1" thickTop="1" thickBot="1" x14ac:dyDescent="0.35">
      <c r="A15" s="4" t="s">
        <v>29</v>
      </c>
      <c r="B15" s="13">
        <f>B13-B14</f>
        <v>19800.369999999995</v>
      </c>
      <c r="C15" s="10"/>
      <c r="D15" s="7"/>
      <c r="E15" s="4" t="s">
        <v>22</v>
      </c>
      <c r="F15" s="64">
        <f>F16+F17</f>
        <v>154850.96</v>
      </c>
      <c r="G15" s="64"/>
      <c r="H15" s="65"/>
    </row>
    <row r="16" spans="1:8" ht="14.55" customHeight="1" thickTop="1" x14ac:dyDescent="0.3">
      <c r="A16" s="4" t="s">
        <v>214</v>
      </c>
      <c r="B16" s="33">
        <f>'Activity YTD'!E50</f>
        <v>15316.12</v>
      </c>
      <c r="C16" s="10" t="s">
        <v>24</v>
      </c>
      <c r="D16" s="7"/>
      <c r="E16" s="9" t="s">
        <v>25</v>
      </c>
      <c r="F16" s="66">
        <f>'Financial Position'!E27</f>
        <v>2672.69</v>
      </c>
      <c r="G16" s="66"/>
      <c r="H16" s="67"/>
    </row>
    <row r="17" spans="1:8" ht="14.55" customHeight="1" thickBot="1" x14ac:dyDescent="0.35">
      <c r="A17" s="20" t="s">
        <v>33</v>
      </c>
      <c r="B17" s="38">
        <f>'Activity YTD'!E54</f>
        <v>4605.21</v>
      </c>
      <c r="C17" s="21"/>
      <c r="E17" s="15" t="s">
        <v>27</v>
      </c>
      <c r="F17" s="68">
        <f>'Financial Position'!E32</f>
        <v>152178.26999999999</v>
      </c>
      <c r="G17" s="68"/>
      <c r="H17" s="69"/>
    </row>
    <row r="18" spans="1:8" ht="14.55" customHeight="1" thickBot="1" x14ac:dyDescent="0.35">
      <c r="A18"/>
      <c r="B18"/>
      <c r="C18"/>
      <c r="E18" s="2"/>
      <c r="F18" s="2"/>
      <c r="G18" s="2"/>
      <c r="H18" s="16"/>
    </row>
    <row r="19" spans="1:8" ht="14.4" x14ac:dyDescent="0.3">
      <c r="A19" s="2"/>
      <c r="B19" s="2"/>
      <c r="C19"/>
      <c r="E19" s="70" t="s">
        <v>215</v>
      </c>
      <c r="F19" s="71"/>
      <c r="G19" s="71"/>
      <c r="H19" s="72"/>
    </row>
    <row r="20" spans="1:8" ht="14.4" x14ac:dyDescent="0.3">
      <c r="A20" s="2"/>
      <c r="B20" s="2"/>
      <c r="C20"/>
      <c r="E20" s="17" t="s">
        <v>31</v>
      </c>
      <c r="F20" s="18">
        <v>2018</v>
      </c>
      <c r="G20" s="18">
        <v>2017</v>
      </c>
      <c r="H20" s="19" t="s">
        <v>32</v>
      </c>
    </row>
    <row r="21" spans="1:8" ht="14.4" x14ac:dyDescent="0.3">
      <c r="A21" s="2"/>
      <c r="B21" s="2"/>
      <c r="C21"/>
      <c r="D21"/>
      <c r="E21" s="22" t="s">
        <v>21</v>
      </c>
      <c r="F21" s="23">
        <f t="shared" ref="F21:F27" si="0">B11</f>
        <v>131122.93</v>
      </c>
      <c r="G21" s="23">
        <f>'Activity 2017 YTD'!B38</f>
        <v>119387.05</v>
      </c>
      <c r="H21" s="24">
        <f>F21-G21</f>
        <v>11735.87999999999</v>
      </c>
    </row>
    <row r="22" spans="1:8" ht="14.4" x14ac:dyDescent="0.3">
      <c r="A22" s="2"/>
      <c r="B22" s="2"/>
      <c r="C22"/>
      <c r="E22" s="22" t="s">
        <v>23</v>
      </c>
      <c r="F22" s="23">
        <f t="shared" si="0"/>
        <v>37349.86</v>
      </c>
      <c r="G22" s="23">
        <f>'Activity 2017 YTD'!B51</f>
        <v>32722.57</v>
      </c>
      <c r="H22" s="24">
        <f t="shared" ref="H22:H27" si="1">F22-G22</f>
        <v>4627.2900000000009</v>
      </c>
    </row>
    <row r="23" spans="1:8" ht="14.4" x14ac:dyDescent="0.3">
      <c r="A23" s="2"/>
      <c r="B23" s="2"/>
      <c r="C23"/>
      <c r="E23" s="22" t="s">
        <v>26</v>
      </c>
      <c r="F23" s="23">
        <f>B13</f>
        <v>93773.069999999992</v>
      </c>
      <c r="G23" s="23">
        <f>'Activity 2017 YTD'!B52</f>
        <v>86664.48</v>
      </c>
      <c r="H23" s="24">
        <f t="shared" si="1"/>
        <v>7108.5899999999965</v>
      </c>
    </row>
    <row r="24" spans="1:8" ht="14.4" x14ac:dyDescent="0.3">
      <c r="A24" s="2"/>
      <c r="B24" s="2"/>
      <c r="C24"/>
      <c r="E24" s="22" t="s">
        <v>28</v>
      </c>
      <c r="F24" s="23">
        <f t="shared" si="0"/>
        <v>73972.7</v>
      </c>
      <c r="G24" s="23">
        <f>'Activity 2017 YTD'!E34</f>
        <v>69686.73</v>
      </c>
      <c r="H24" s="24">
        <f t="shared" si="1"/>
        <v>4285.9700000000012</v>
      </c>
    </row>
    <row r="25" spans="1:8" ht="14.4" x14ac:dyDescent="0.3">
      <c r="A25" s="2"/>
      <c r="B25" s="2"/>
      <c r="C25"/>
      <c r="E25" s="22" t="s">
        <v>29</v>
      </c>
      <c r="F25" s="23">
        <f t="shared" si="0"/>
        <v>19800.369999999995</v>
      </c>
      <c r="G25" s="23">
        <f>'Activity 2017 YTD'!E35</f>
        <v>16977.75</v>
      </c>
      <c r="H25" s="24">
        <f t="shared" si="1"/>
        <v>2822.6199999999953</v>
      </c>
    </row>
    <row r="26" spans="1:8" ht="14.4" x14ac:dyDescent="0.3">
      <c r="A26" s="2"/>
      <c r="B26" s="2"/>
      <c r="C26"/>
      <c r="E26" s="22" t="s">
        <v>30</v>
      </c>
      <c r="F26" s="23">
        <f>B16</f>
        <v>15316.12</v>
      </c>
      <c r="G26" s="23">
        <f>'Activity 2017 YTD'!E48</f>
        <v>12411.28</v>
      </c>
      <c r="H26" s="24">
        <f t="shared" si="1"/>
        <v>2904.84</v>
      </c>
    </row>
    <row r="27" spans="1:8" ht="14.4" x14ac:dyDescent="0.3">
      <c r="A27" s="2"/>
      <c r="B27" s="2"/>
      <c r="C27"/>
      <c r="E27" s="25" t="s">
        <v>33</v>
      </c>
      <c r="F27" s="26">
        <f t="shared" si="0"/>
        <v>4605.21</v>
      </c>
      <c r="G27" s="26">
        <f>G25-G26</f>
        <v>4566.4699999999993</v>
      </c>
      <c r="H27" s="27">
        <f t="shared" si="1"/>
        <v>38.740000000000691</v>
      </c>
    </row>
    <row r="28" spans="1:8" ht="14.4" x14ac:dyDescent="0.3">
      <c r="A28" s="2"/>
      <c r="B28" s="2"/>
      <c r="C28"/>
      <c r="E28" s="22"/>
      <c r="F28" s="23"/>
      <c r="G28" s="23"/>
      <c r="H28" s="24"/>
    </row>
    <row r="29" spans="1:8" ht="14.4" x14ac:dyDescent="0.3">
      <c r="A29" s="2"/>
      <c r="B29" s="2"/>
      <c r="C29"/>
      <c r="E29" s="28" t="s">
        <v>0</v>
      </c>
      <c r="F29" s="18">
        <v>2018</v>
      </c>
      <c r="G29" s="18">
        <v>2017</v>
      </c>
      <c r="H29" s="19" t="s">
        <v>32</v>
      </c>
    </row>
    <row r="30" spans="1:8" ht="14.4" x14ac:dyDescent="0.3">
      <c r="A30" s="2"/>
      <c r="B30" s="2"/>
      <c r="C30"/>
      <c r="E30" s="22" t="s">
        <v>34</v>
      </c>
      <c r="F30" s="37">
        <v>49470.95</v>
      </c>
      <c r="G30" s="23">
        <f>'Activity 2017 YTD'!B7</f>
        <v>42798.3</v>
      </c>
      <c r="H30" s="29">
        <f>F30-G30</f>
        <v>6672.6499999999942</v>
      </c>
    </row>
    <row r="31" spans="1:8" ht="14.4" x14ac:dyDescent="0.3">
      <c r="A31" s="2"/>
      <c r="B31" s="2"/>
      <c r="C31"/>
      <c r="E31" s="22" t="s">
        <v>35</v>
      </c>
      <c r="F31" s="37">
        <v>5198.04</v>
      </c>
      <c r="G31" s="23">
        <f>'Activity 2017 YTD'!B8</f>
        <v>411.85</v>
      </c>
      <c r="H31" s="29">
        <f t="shared" ref="H31:H37" si="2">F31-G31</f>
        <v>4786.1899999999996</v>
      </c>
    </row>
    <row r="32" spans="1:8" ht="14.4" x14ac:dyDescent="0.3">
      <c r="A32" s="2"/>
      <c r="B32" s="2"/>
      <c r="C32"/>
      <c r="E32" s="22" t="s">
        <v>36</v>
      </c>
      <c r="F32" s="37">
        <v>471.79</v>
      </c>
      <c r="G32" s="23">
        <f>'Activity 2017 YTD'!B9</f>
        <v>444.25</v>
      </c>
      <c r="H32" s="29">
        <f t="shared" si="2"/>
        <v>27.54000000000002</v>
      </c>
    </row>
    <row r="33" spans="1:8" ht="14.4" x14ac:dyDescent="0.3">
      <c r="A33" s="2"/>
      <c r="B33" s="2"/>
      <c r="C33"/>
      <c r="E33" s="22" t="s">
        <v>37</v>
      </c>
      <c r="F33" s="37">
        <v>4596</v>
      </c>
      <c r="G33" s="23">
        <f>'Activity 2017 YTD'!B10</f>
        <v>4888</v>
      </c>
      <c r="H33" s="29">
        <f t="shared" si="2"/>
        <v>-292</v>
      </c>
    </row>
    <row r="34" spans="1:8" ht="14.4" x14ac:dyDescent="0.3">
      <c r="A34" s="2"/>
      <c r="C34"/>
      <c r="E34" s="22" t="s">
        <v>38</v>
      </c>
      <c r="F34" s="37">
        <v>50</v>
      </c>
      <c r="G34" s="23">
        <f>'Activity 2017 YTD'!B12</f>
        <v>620</v>
      </c>
      <c r="H34" s="29">
        <f t="shared" si="2"/>
        <v>-570</v>
      </c>
    </row>
    <row r="35" spans="1:8" ht="14.4" x14ac:dyDescent="0.3">
      <c r="A35" s="2"/>
      <c r="E35" s="22" t="s">
        <v>39</v>
      </c>
      <c r="F35" s="37">
        <v>4500.75</v>
      </c>
      <c r="G35" s="23">
        <f>'Activity 2017 YTD'!B13</f>
        <v>3352.22</v>
      </c>
      <c r="H35" s="29">
        <f t="shared" si="2"/>
        <v>1148.5300000000002</v>
      </c>
    </row>
    <row r="36" spans="1:8" ht="14.4" x14ac:dyDescent="0.3">
      <c r="E36" s="22" t="s">
        <v>40</v>
      </c>
      <c r="F36" s="37">
        <v>353.75</v>
      </c>
      <c r="G36" s="23">
        <f>'Activity 2017 YTD'!B14</f>
        <v>621.08000000000004</v>
      </c>
      <c r="H36" s="29">
        <f t="shared" si="2"/>
        <v>-267.33000000000004</v>
      </c>
    </row>
    <row r="37" spans="1:8" ht="14.4" thickBot="1" x14ac:dyDescent="0.35">
      <c r="E37" s="30" t="s">
        <v>41</v>
      </c>
      <c r="F37" s="39">
        <f>SUM(F30:F36)</f>
        <v>64641.279999999999</v>
      </c>
      <c r="G37" s="39">
        <f>SUM(G30:G36)</f>
        <v>53135.700000000004</v>
      </c>
      <c r="H37" s="40">
        <f t="shared" si="2"/>
        <v>11505.579999999994</v>
      </c>
    </row>
    <row r="38" spans="1:8" x14ac:dyDescent="0.3">
      <c r="E38" s="31"/>
      <c r="F38" s="32"/>
      <c r="G38" s="33"/>
      <c r="H38" s="33"/>
    </row>
    <row r="56" spans="1:3" x14ac:dyDescent="0.3">
      <c r="B56" s="34"/>
    </row>
    <row r="57" spans="1:3" x14ac:dyDescent="0.3">
      <c r="A57" s="34"/>
      <c r="C57" s="35"/>
    </row>
  </sheetData>
  <mergeCells count="17">
    <mergeCell ref="F13:H13"/>
    <mergeCell ref="A1:H1"/>
    <mergeCell ref="A2:H2"/>
    <mergeCell ref="A3:H3"/>
    <mergeCell ref="A5:C5"/>
    <mergeCell ref="E5:H5"/>
    <mergeCell ref="F6:H6"/>
    <mergeCell ref="F7:H7"/>
    <mergeCell ref="F8:H8"/>
    <mergeCell ref="E10:H10"/>
    <mergeCell ref="F11:H11"/>
    <mergeCell ref="F12:H12"/>
    <mergeCell ref="E14:H14"/>
    <mergeCell ref="F15:H15"/>
    <mergeCell ref="F16:H16"/>
    <mergeCell ref="F17:H17"/>
    <mergeCell ref="E19:H19"/>
  </mergeCells>
  <pageMargins left="0.25" right="0.25" top="0.75" bottom="0.75" header="0.3" footer="0.3"/>
  <pageSetup scale="9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81978-779A-4EDC-A26E-5A49BBEFF5BA}">
  <dimension ref="A1:F54"/>
  <sheetViews>
    <sheetView workbookViewId="0">
      <selection activeCell="A14" sqref="A14"/>
    </sheetView>
  </sheetViews>
  <sheetFormatPr defaultRowHeight="14.4" x14ac:dyDescent="0.3"/>
  <cols>
    <col min="1" max="1" width="38.21875" bestFit="1" customWidth="1"/>
    <col min="2" max="2" width="12.109375" style="58" bestFit="1" customWidth="1"/>
    <col min="3" max="3" width="2.33203125" bestFit="1" customWidth="1"/>
    <col min="4" max="4" width="35.109375" customWidth="1"/>
    <col min="5" max="5" width="11.6640625" style="58" bestFit="1" customWidth="1"/>
  </cols>
  <sheetData>
    <row r="1" spans="1:6" x14ac:dyDescent="0.3">
      <c r="A1" s="81" t="s">
        <v>1</v>
      </c>
      <c r="B1" s="81"/>
      <c r="C1" s="81"/>
      <c r="D1" s="81"/>
      <c r="E1" s="81"/>
      <c r="F1" s="56"/>
    </row>
    <row r="2" spans="1:6" x14ac:dyDescent="0.3">
      <c r="A2" s="81" t="s">
        <v>5</v>
      </c>
      <c r="B2" s="81"/>
      <c r="C2" s="81"/>
      <c r="D2" s="81"/>
      <c r="E2" s="81"/>
    </row>
    <row r="3" spans="1:6" x14ac:dyDescent="0.3">
      <c r="A3" s="81" t="s">
        <v>3</v>
      </c>
      <c r="B3" s="81"/>
      <c r="C3" s="81"/>
      <c r="D3" s="81"/>
      <c r="E3" s="81"/>
    </row>
    <row r="5" spans="1:6" x14ac:dyDescent="0.3">
      <c r="A5" t="s">
        <v>7</v>
      </c>
      <c r="C5" t="s">
        <v>211</v>
      </c>
      <c r="D5" t="s">
        <v>161</v>
      </c>
    </row>
    <row r="6" spans="1:6" x14ac:dyDescent="0.3">
      <c r="A6" t="s">
        <v>9</v>
      </c>
      <c r="D6" t="s">
        <v>162</v>
      </c>
      <c r="E6" s="58">
        <v>28</v>
      </c>
    </row>
    <row r="7" spans="1:6" x14ac:dyDescent="0.3">
      <c r="A7" t="s">
        <v>119</v>
      </c>
      <c r="B7" s="58">
        <v>49470.95</v>
      </c>
      <c r="D7" t="s">
        <v>163</v>
      </c>
      <c r="E7" s="58">
        <v>225</v>
      </c>
    </row>
    <row r="8" spans="1:6" x14ac:dyDescent="0.3">
      <c r="A8" t="s">
        <v>120</v>
      </c>
      <c r="B8" s="58">
        <v>5198.04</v>
      </c>
      <c r="D8" t="s">
        <v>164</v>
      </c>
      <c r="E8" s="58">
        <v>6.12</v>
      </c>
    </row>
    <row r="9" spans="1:6" x14ac:dyDescent="0.3">
      <c r="A9" t="s">
        <v>121</v>
      </c>
      <c r="B9" s="58">
        <v>471.79</v>
      </c>
      <c r="D9" t="s">
        <v>165</v>
      </c>
      <c r="E9" s="58">
        <v>363.74</v>
      </c>
    </row>
    <row r="10" spans="1:6" x14ac:dyDescent="0.3">
      <c r="A10" t="s">
        <v>122</v>
      </c>
      <c r="B10" s="58">
        <v>4596</v>
      </c>
      <c r="D10" t="s">
        <v>166</v>
      </c>
      <c r="E10" s="58">
        <v>522.84</v>
      </c>
    </row>
    <row r="11" spans="1:6" x14ac:dyDescent="0.3">
      <c r="A11" t="s">
        <v>123</v>
      </c>
      <c r="B11" s="58">
        <v>50</v>
      </c>
      <c r="D11" t="s">
        <v>167</v>
      </c>
      <c r="E11" s="58">
        <v>892.7</v>
      </c>
    </row>
    <row r="12" spans="1:6" x14ac:dyDescent="0.3">
      <c r="A12" t="s">
        <v>124</v>
      </c>
      <c r="B12" s="58">
        <v>4500.75</v>
      </c>
      <c r="D12" t="s">
        <v>168</v>
      </c>
      <c r="E12" s="58">
        <v>189.08</v>
      </c>
    </row>
    <row r="13" spans="1:6" x14ac:dyDescent="0.3">
      <c r="A13" t="s">
        <v>125</v>
      </c>
      <c r="B13" s="58">
        <v>422.5</v>
      </c>
      <c r="D13" t="s">
        <v>169</v>
      </c>
      <c r="E13" s="58">
        <v>200.39</v>
      </c>
    </row>
    <row r="14" spans="1:6" x14ac:dyDescent="0.3">
      <c r="A14" t="s">
        <v>126</v>
      </c>
      <c r="B14" s="58">
        <v>501</v>
      </c>
      <c r="D14" t="s">
        <v>170</v>
      </c>
      <c r="E14" s="58">
        <v>986</v>
      </c>
    </row>
    <row r="15" spans="1:6" x14ac:dyDescent="0.3">
      <c r="A15" t="s">
        <v>127</v>
      </c>
      <c r="B15" s="58">
        <v>65211.03</v>
      </c>
      <c r="D15" t="s">
        <v>171</v>
      </c>
      <c r="E15" s="58">
        <v>973.49</v>
      </c>
    </row>
    <row r="16" spans="1:6" x14ac:dyDescent="0.3">
      <c r="A16" t="s">
        <v>128</v>
      </c>
      <c r="D16" t="s">
        <v>172</v>
      </c>
      <c r="E16" s="58">
        <v>69.989999999999995</v>
      </c>
    </row>
    <row r="17" spans="1:5" x14ac:dyDescent="0.3">
      <c r="A17" t="s">
        <v>129</v>
      </c>
      <c r="B17" s="58">
        <v>-288</v>
      </c>
      <c r="D17" t="s">
        <v>173</v>
      </c>
      <c r="E17" s="58">
        <v>2026.66</v>
      </c>
    </row>
    <row r="18" spans="1:5" x14ac:dyDescent="0.3">
      <c r="A18" t="s">
        <v>130</v>
      </c>
      <c r="B18" s="58">
        <v>1518.67</v>
      </c>
      <c r="D18" t="s">
        <v>174</v>
      </c>
      <c r="E18" s="58">
        <v>60</v>
      </c>
    </row>
    <row r="19" spans="1:5" x14ac:dyDescent="0.3">
      <c r="A19" t="s">
        <v>131</v>
      </c>
      <c r="B19" s="58">
        <v>9028</v>
      </c>
      <c r="D19" t="s">
        <v>175</v>
      </c>
      <c r="E19" s="58">
        <v>15.43</v>
      </c>
    </row>
    <row r="20" spans="1:5" x14ac:dyDescent="0.3">
      <c r="A20" t="s">
        <v>132</v>
      </c>
      <c r="B20" s="58">
        <v>4620</v>
      </c>
      <c r="D20" t="s">
        <v>176</v>
      </c>
    </row>
    <row r="21" spans="1:5" x14ac:dyDescent="0.3">
      <c r="A21" t="s">
        <v>133</v>
      </c>
      <c r="B21" s="58">
        <v>14878.67</v>
      </c>
      <c r="D21" t="s">
        <v>177</v>
      </c>
      <c r="E21" s="58">
        <v>3440.31</v>
      </c>
    </row>
    <row r="22" spans="1:5" x14ac:dyDescent="0.3">
      <c r="A22" t="s">
        <v>134</v>
      </c>
      <c r="D22" t="s">
        <v>178</v>
      </c>
      <c r="E22" s="58">
        <v>1148.78</v>
      </c>
    </row>
    <row r="23" spans="1:5" x14ac:dyDescent="0.3">
      <c r="A23" t="s">
        <v>135</v>
      </c>
      <c r="B23" s="58">
        <v>5062.5</v>
      </c>
      <c r="D23" t="s">
        <v>179</v>
      </c>
      <c r="E23" s="58">
        <v>44971.24</v>
      </c>
    </row>
    <row r="24" spans="1:5" x14ac:dyDescent="0.3">
      <c r="A24" t="s">
        <v>136</v>
      </c>
      <c r="B24" s="58">
        <v>5062.5</v>
      </c>
      <c r="D24" t="s">
        <v>180</v>
      </c>
      <c r="E24" s="58">
        <v>61.17</v>
      </c>
    </row>
    <row r="25" spans="1:5" x14ac:dyDescent="0.3">
      <c r="A25" t="s">
        <v>14</v>
      </c>
      <c r="B25" s="58">
        <v>108.8</v>
      </c>
      <c r="D25" t="s">
        <v>181</v>
      </c>
      <c r="E25" s="58">
        <v>49621.5</v>
      </c>
    </row>
    <row r="26" spans="1:5" x14ac:dyDescent="0.3">
      <c r="A26" t="s">
        <v>18</v>
      </c>
      <c r="D26" t="s">
        <v>182</v>
      </c>
      <c r="E26" s="58">
        <v>375</v>
      </c>
    </row>
    <row r="27" spans="1:5" x14ac:dyDescent="0.3">
      <c r="A27" t="s">
        <v>137</v>
      </c>
      <c r="B27" s="58">
        <v>27661.439999999999</v>
      </c>
      <c r="D27" t="s">
        <v>183</v>
      </c>
      <c r="E27" s="58">
        <v>360.94</v>
      </c>
    </row>
    <row r="28" spans="1:5" x14ac:dyDescent="0.3">
      <c r="A28" t="s">
        <v>138</v>
      </c>
      <c r="B28" s="58">
        <v>2697.62</v>
      </c>
      <c r="D28" t="s">
        <v>184</v>
      </c>
      <c r="E28" s="58">
        <v>102.11</v>
      </c>
    </row>
    <row r="29" spans="1:5" x14ac:dyDescent="0.3">
      <c r="A29" t="s">
        <v>139</v>
      </c>
      <c r="B29" s="58">
        <v>588.98</v>
      </c>
      <c r="D29" t="s">
        <v>185</v>
      </c>
      <c r="E29" s="58">
        <v>600</v>
      </c>
    </row>
    <row r="30" spans="1:5" x14ac:dyDescent="0.3">
      <c r="A30" t="s">
        <v>140</v>
      </c>
      <c r="B30" s="58">
        <v>8703.6</v>
      </c>
      <c r="D30" t="s">
        <v>186</v>
      </c>
      <c r="E30" s="58">
        <v>11700</v>
      </c>
    </row>
    <row r="31" spans="1:5" x14ac:dyDescent="0.3">
      <c r="A31" t="s">
        <v>141</v>
      </c>
      <c r="B31" s="58">
        <v>530.1</v>
      </c>
      <c r="D31" t="s">
        <v>187</v>
      </c>
      <c r="E31" s="58">
        <v>1964.81</v>
      </c>
    </row>
    <row r="32" spans="1:5" x14ac:dyDescent="0.3">
      <c r="A32" t="s">
        <v>142</v>
      </c>
      <c r="B32" s="58">
        <v>5499.81</v>
      </c>
      <c r="D32" t="s">
        <v>188</v>
      </c>
      <c r="E32" s="58">
        <v>117.41</v>
      </c>
    </row>
    <row r="33" spans="1:5" x14ac:dyDescent="0.3">
      <c r="A33" t="s">
        <v>143</v>
      </c>
      <c r="B33" s="58">
        <v>180</v>
      </c>
      <c r="D33" t="s">
        <v>189</v>
      </c>
      <c r="E33" s="58">
        <v>1700.26</v>
      </c>
    </row>
    <row r="34" spans="1:5" x14ac:dyDescent="0.3">
      <c r="A34" t="s">
        <v>144</v>
      </c>
      <c r="B34" s="58">
        <v>101.5</v>
      </c>
      <c r="D34" t="s">
        <v>190</v>
      </c>
      <c r="E34" s="58">
        <v>1437.96</v>
      </c>
    </row>
    <row r="35" spans="1:5" x14ac:dyDescent="0.3">
      <c r="A35" t="s">
        <v>145</v>
      </c>
      <c r="B35" s="58">
        <v>7.68</v>
      </c>
      <c r="D35" t="s">
        <v>191</v>
      </c>
      <c r="E35" s="58">
        <v>23.64</v>
      </c>
    </row>
    <row r="36" spans="1:5" x14ac:dyDescent="0.3">
      <c r="A36" t="s">
        <v>146</v>
      </c>
      <c r="B36" s="58">
        <v>45970.73</v>
      </c>
      <c r="D36" t="s">
        <v>192</v>
      </c>
      <c r="E36" s="58">
        <v>302.33</v>
      </c>
    </row>
    <row r="37" spans="1:5" x14ac:dyDescent="0.3">
      <c r="A37" t="s">
        <v>147</v>
      </c>
      <c r="B37" s="58">
        <v>11.5</v>
      </c>
      <c r="D37" t="s">
        <v>193</v>
      </c>
      <c r="E37" s="58">
        <v>73972.7</v>
      </c>
    </row>
    <row r="38" spans="1:5" x14ac:dyDescent="0.3">
      <c r="A38" t="s">
        <v>21</v>
      </c>
      <c r="B38" s="58">
        <v>131243.23000000001</v>
      </c>
      <c r="D38" t="s">
        <v>29</v>
      </c>
      <c r="E38" s="58">
        <v>19920.669999999998</v>
      </c>
    </row>
    <row r="39" spans="1:5" x14ac:dyDescent="0.3">
      <c r="A39" t="s">
        <v>23</v>
      </c>
      <c r="D39" t="s">
        <v>194</v>
      </c>
    </row>
    <row r="40" spans="1:5" x14ac:dyDescent="0.3">
      <c r="A40" t="s">
        <v>148</v>
      </c>
      <c r="B40" s="58">
        <v>10.99</v>
      </c>
      <c r="D40" t="s">
        <v>195</v>
      </c>
    </row>
    <row r="41" spans="1:5" x14ac:dyDescent="0.3">
      <c r="A41" t="s">
        <v>149</v>
      </c>
      <c r="B41" s="58">
        <v>0</v>
      </c>
      <c r="D41" t="s">
        <v>196</v>
      </c>
      <c r="E41" s="58">
        <v>85.45</v>
      </c>
    </row>
    <row r="42" spans="1:5" x14ac:dyDescent="0.3">
      <c r="A42" t="s">
        <v>150</v>
      </c>
      <c r="D42" t="s">
        <v>197</v>
      </c>
      <c r="E42" s="58">
        <v>1008</v>
      </c>
    </row>
    <row r="43" spans="1:5" x14ac:dyDescent="0.3">
      <c r="A43" t="s">
        <v>151</v>
      </c>
      <c r="B43" s="58">
        <v>22807.18</v>
      </c>
      <c r="D43" t="s">
        <v>198</v>
      </c>
      <c r="E43" s="58">
        <v>3485.41</v>
      </c>
    </row>
    <row r="44" spans="1:5" x14ac:dyDescent="0.3">
      <c r="A44" t="s">
        <v>152</v>
      </c>
      <c r="B44" s="58">
        <v>1752.63</v>
      </c>
      <c r="D44" t="s">
        <v>199</v>
      </c>
      <c r="E44" s="58">
        <v>8467.76</v>
      </c>
    </row>
    <row r="45" spans="1:5" x14ac:dyDescent="0.3">
      <c r="A45" t="s">
        <v>153</v>
      </c>
      <c r="B45" s="58">
        <v>582.67999999999995</v>
      </c>
      <c r="D45" t="s">
        <v>200</v>
      </c>
      <c r="E45" s="58">
        <v>52.9</v>
      </c>
    </row>
    <row r="46" spans="1:5" x14ac:dyDescent="0.3">
      <c r="A46" t="s">
        <v>154</v>
      </c>
      <c r="B46" s="58">
        <v>5777.9</v>
      </c>
      <c r="D46" t="s">
        <v>201</v>
      </c>
      <c r="E46" s="58">
        <v>1000</v>
      </c>
    </row>
    <row r="47" spans="1:5" x14ac:dyDescent="0.3">
      <c r="A47" t="s">
        <v>155</v>
      </c>
      <c r="B47" s="58">
        <v>373.63</v>
      </c>
      <c r="D47" t="s">
        <v>202</v>
      </c>
      <c r="E47" s="58">
        <v>216.6</v>
      </c>
    </row>
    <row r="48" spans="1:5" x14ac:dyDescent="0.3">
      <c r="A48" t="s">
        <v>156</v>
      </c>
      <c r="B48" s="58">
        <v>3009.15</v>
      </c>
      <c r="D48" t="s">
        <v>203</v>
      </c>
      <c r="E48" s="58">
        <v>1000</v>
      </c>
    </row>
    <row r="49" spans="1:5" x14ac:dyDescent="0.3">
      <c r="A49" t="s">
        <v>157</v>
      </c>
      <c r="B49" s="58">
        <v>349.47</v>
      </c>
      <c r="D49" t="s">
        <v>204</v>
      </c>
      <c r="E49" s="58">
        <v>0</v>
      </c>
    </row>
    <row r="50" spans="1:5" x14ac:dyDescent="0.3">
      <c r="A50" t="s">
        <v>158</v>
      </c>
      <c r="B50" s="58">
        <v>2686.23</v>
      </c>
      <c r="D50" t="s">
        <v>205</v>
      </c>
      <c r="E50" s="58">
        <v>15316.12</v>
      </c>
    </row>
    <row r="51" spans="1:5" x14ac:dyDescent="0.3">
      <c r="A51" t="s">
        <v>159</v>
      </c>
      <c r="B51" s="58">
        <v>37338.870000000003</v>
      </c>
      <c r="D51" t="s">
        <v>206</v>
      </c>
      <c r="E51" s="58">
        <v>-0.66</v>
      </c>
    </row>
    <row r="52" spans="1:5" x14ac:dyDescent="0.3">
      <c r="A52" t="s">
        <v>160</v>
      </c>
      <c r="B52" s="58">
        <v>37349.86</v>
      </c>
      <c r="D52" t="s">
        <v>207</v>
      </c>
      <c r="E52" s="58">
        <v>15315.46</v>
      </c>
    </row>
    <row r="53" spans="1:5" x14ac:dyDescent="0.3">
      <c r="A53" t="s">
        <v>26</v>
      </c>
      <c r="B53" s="58">
        <v>93893.37</v>
      </c>
      <c r="D53" t="s">
        <v>208</v>
      </c>
      <c r="E53" s="58">
        <v>-15315.46</v>
      </c>
    </row>
    <row r="54" spans="1:5" x14ac:dyDescent="0.3">
      <c r="D54" t="s">
        <v>33</v>
      </c>
      <c r="E54" s="58">
        <v>4605.21</v>
      </c>
    </row>
  </sheetData>
  <mergeCells count="3">
    <mergeCell ref="A2:E2"/>
    <mergeCell ref="A3:E3"/>
    <mergeCell ref="A1:E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B22F6-C988-4430-8F57-9DF762667E94}">
  <dimension ref="A1:E78"/>
  <sheetViews>
    <sheetView tabSelected="1" workbookViewId="0">
      <selection activeCell="A14" sqref="A14"/>
    </sheetView>
  </sheetViews>
  <sheetFormatPr defaultRowHeight="14.4" x14ac:dyDescent="0.3"/>
  <cols>
    <col min="1" max="1" width="43" customWidth="1"/>
    <col min="2" max="2" width="10.5546875" bestFit="1" customWidth="1"/>
    <col min="3" max="3" width="2.33203125" bestFit="1" customWidth="1"/>
    <col min="4" max="4" width="32.44140625" bestFit="1" customWidth="1"/>
    <col min="5" max="5" width="9.5546875" bestFit="1" customWidth="1"/>
  </cols>
  <sheetData>
    <row r="1" spans="1:5" x14ac:dyDescent="0.3">
      <c r="A1" s="81" t="s">
        <v>1</v>
      </c>
      <c r="B1" s="81"/>
      <c r="C1" s="81"/>
      <c r="D1" s="81"/>
      <c r="E1" s="81"/>
    </row>
    <row r="2" spans="1:5" x14ac:dyDescent="0.3">
      <c r="A2" s="81" t="s">
        <v>5</v>
      </c>
      <c r="B2" s="81"/>
      <c r="C2" s="81"/>
      <c r="D2" s="81"/>
      <c r="E2" s="81"/>
    </row>
    <row r="3" spans="1:5" x14ac:dyDescent="0.3">
      <c r="A3" s="82">
        <v>43344</v>
      </c>
      <c r="B3" s="82"/>
      <c r="C3" s="82"/>
      <c r="D3" s="82"/>
      <c r="E3" s="82"/>
    </row>
    <row r="5" spans="1:5" x14ac:dyDescent="0.3">
      <c r="B5" t="s">
        <v>41</v>
      </c>
    </row>
    <row r="6" spans="1:5" x14ac:dyDescent="0.3">
      <c r="A6" t="s">
        <v>7</v>
      </c>
      <c r="C6" t="s">
        <v>211</v>
      </c>
      <c r="D6" t="s">
        <v>161</v>
      </c>
    </row>
    <row r="7" spans="1:5" x14ac:dyDescent="0.3">
      <c r="A7" t="s">
        <v>9</v>
      </c>
      <c r="D7" t="s">
        <v>164</v>
      </c>
    </row>
    <row r="8" spans="1:5" x14ac:dyDescent="0.3">
      <c r="A8" t="s">
        <v>119</v>
      </c>
      <c r="B8" s="36">
        <v>6054.24</v>
      </c>
      <c r="D8" t="s">
        <v>165</v>
      </c>
      <c r="E8">
        <v>53.68</v>
      </c>
    </row>
    <row r="9" spans="1:5" x14ac:dyDescent="0.3">
      <c r="A9" t="s">
        <v>121</v>
      </c>
      <c r="B9">
        <v>79.540000000000006</v>
      </c>
      <c r="D9" t="s">
        <v>166</v>
      </c>
      <c r="E9">
        <v>19.86</v>
      </c>
    </row>
    <row r="10" spans="1:5" x14ac:dyDescent="0.3">
      <c r="A10" t="s">
        <v>122</v>
      </c>
      <c r="B10">
        <v>425</v>
      </c>
      <c r="D10" t="s">
        <v>167</v>
      </c>
      <c r="E10" s="37">
        <v>73.540000000000006</v>
      </c>
    </row>
    <row r="11" spans="1:5" x14ac:dyDescent="0.3">
      <c r="A11" t="s">
        <v>124</v>
      </c>
      <c r="B11">
        <v>658.82</v>
      </c>
      <c r="D11" t="s">
        <v>169</v>
      </c>
      <c r="E11">
        <v>200.39</v>
      </c>
    </row>
    <row r="12" spans="1:5" x14ac:dyDescent="0.3">
      <c r="A12" t="s">
        <v>125</v>
      </c>
      <c r="B12">
        <v>20</v>
      </c>
      <c r="D12" t="s">
        <v>172</v>
      </c>
      <c r="E12">
        <v>69.989999999999995</v>
      </c>
    </row>
    <row r="13" spans="1:5" x14ac:dyDescent="0.3">
      <c r="A13" t="s">
        <v>127</v>
      </c>
      <c r="B13" s="37">
        <v>7237.6</v>
      </c>
      <c r="D13" t="s">
        <v>173</v>
      </c>
      <c r="E13">
        <v>140.49</v>
      </c>
    </row>
    <row r="14" spans="1:5" x14ac:dyDescent="0.3">
      <c r="A14" t="s">
        <v>128</v>
      </c>
      <c r="D14" t="s">
        <v>176</v>
      </c>
    </row>
    <row r="15" spans="1:5" x14ac:dyDescent="0.3">
      <c r="A15" t="s">
        <v>129</v>
      </c>
      <c r="B15">
        <v>-288</v>
      </c>
      <c r="D15" t="s">
        <v>177</v>
      </c>
      <c r="E15">
        <v>370.55</v>
      </c>
    </row>
    <row r="16" spans="1:5" x14ac:dyDescent="0.3">
      <c r="A16" t="s">
        <v>132</v>
      </c>
      <c r="B16" s="36">
        <v>4620</v>
      </c>
      <c r="D16" t="s">
        <v>178</v>
      </c>
      <c r="E16">
        <v>106.61</v>
      </c>
    </row>
    <row r="17" spans="1:5" x14ac:dyDescent="0.3">
      <c r="A17" t="s">
        <v>133</v>
      </c>
      <c r="B17" s="37">
        <v>4332</v>
      </c>
      <c r="D17" t="s">
        <v>179</v>
      </c>
      <c r="E17" s="36">
        <v>4843.7700000000004</v>
      </c>
    </row>
    <row r="18" spans="1:5" x14ac:dyDescent="0.3">
      <c r="A18" t="s">
        <v>134</v>
      </c>
      <c r="D18" t="s">
        <v>180</v>
      </c>
      <c r="E18">
        <v>5.48</v>
      </c>
    </row>
    <row r="19" spans="1:5" x14ac:dyDescent="0.3">
      <c r="A19" t="s">
        <v>135</v>
      </c>
      <c r="B19">
        <v>562.5</v>
      </c>
      <c r="D19" t="s">
        <v>181</v>
      </c>
      <c r="E19" s="37">
        <v>5326.41</v>
      </c>
    </row>
    <row r="20" spans="1:5" x14ac:dyDescent="0.3">
      <c r="A20" t="s">
        <v>136</v>
      </c>
      <c r="B20" s="37">
        <v>562.5</v>
      </c>
      <c r="D20" t="s">
        <v>185</v>
      </c>
      <c r="E20">
        <v>75</v>
      </c>
    </row>
    <row r="21" spans="1:5" x14ac:dyDescent="0.3">
      <c r="A21" t="s">
        <v>18</v>
      </c>
      <c r="D21" t="s">
        <v>186</v>
      </c>
      <c r="E21" s="36">
        <v>1300</v>
      </c>
    </row>
    <row r="22" spans="1:5" x14ac:dyDescent="0.3">
      <c r="A22" t="s">
        <v>137</v>
      </c>
      <c r="B22" s="36">
        <v>2383.23</v>
      </c>
      <c r="D22" t="s">
        <v>188</v>
      </c>
      <c r="E22">
        <v>16.05</v>
      </c>
    </row>
    <row r="23" spans="1:5" x14ac:dyDescent="0.3">
      <c r="A23" t="s">
        <v>138</v>
      </c>
      <c r="B23">
        <v>411.05</v>
      </c>
      <c r="D23" t="s">
        <v>189</v>
      </c>
      <c r="E23">
        <v>424.45</v>
      </c>
    </row>
    <row r="24" spans="1:5" x14ac:dyDescent="0.3">
      <c r="A24" t="s">
        <v>139</v>
      </c>
      <c r="B24">
        <v>39.24</v>
      </c>
      <c r="D24" t="s">
        <v>193</v>
      </c>
      <c r="E24" s="37">
        <v>7626.32</v>
      </c>
    </row>
    <row r="25" spans="1:5" x14ac:dyDescent="0.3">
      <c r="A25" t="s">
        <v>140</v>
      </c>
      <c r="B25" s="36">
        <v>1216.0999999999999</v>
      </c>
      <c r="D25" t="s">
        <v>29</v>
      </c>
      <c r="E25" s="37">
        <v>3178.57</v>
      </c>
    </row>
    <row r="26" spans="1:5" x14ac:dyDescent="0.3">
      <c r="A26" t="s">
        <v>141</v>
      </c>
      <c r="B26">
        <v>47.5</v>
      </c>
      <c r="D26" t="s">
        <v>194</v>
      </c>
    </row>
    <row r="27" spans="1:5" x14ac:dyDescent="0.3">
      <c r="A27" t="s">
        <v>142</v>
      </c>
      <c r="B27">
        <v>495.75</v>
      </c>
      <c r="D27" t="s">
        <v>195</v>
      </c>
    </row>
    <row r="28" spans="1:5" x14ac:dyDescent="0.3">
      <c r="A28" t="s">
        <v>145</v>
      </c>
      <c r="B28">
        <v>3.5</v>
      </c>
      <c r="D28" t="s">
        <v>197</v>
      </c>
      <c r="E28">
        <v>112</v>
      </c>
    </row>
    <row r="29" spans="1:5" x14ac:dyDescent="0.3">
      <c r="A29" t="s">
        <v>146</v>
      </c>
      <c r="B29" s="37">
        <v>4596.37</v>
      </c>
      <c r="D29" t="s">
        <v>201</v>
      </c>
      <c r="E29">
        <v>500</v>
      </c>
    </row>
    <row r="30" spans="1:5" x14ac:dyDescent="0.3">
      <c r="A30" t="s">
        <v>147</v>
      </c>
      <c r="B30">
        <v>11.5</v>
      </c>
      <c r="D30" t="s">
        <v>205</v>
      </c>
      <c r="E30" s="37">
        <v>612</v>
      </c>
    </row>
    <row r="31" spans="1:5" x14ac:dyDescent="0.3">
      <c r="A31" t="s">
        <v>21</v>
      </c>
      <c r="B31" s="37">
        <v>16739.97</v>
      </c>
      <c r="D31" t="s">
        <v>206</v>
      </c>
      <c r="E31">
        <v>-0.22</v>
      </c>
    </row>
    <row r="32" spans="1:5" x14ac:dyDescent="0.3">
      <c r="A32" t="s">
        <v>23</v>
      </c>
      <c r="D32" t="s">
        <v>207</v>
      </c>
      <c r="E32" s="37">
        <v>611.78</v>
      </c>
    </row>
    <row r="33" spans="1:5" x14ac:dyDescent="0.3">
      <c r="A33" t="s">
        <v>148</v>
      </c>
      <c r="B33">
        <v>10.99</v>
      </c>
      <c r="D33" t="s">
        <v>208</v>
      </c>
      <c r="E33" s="37">
        <v>-611.78</v>
      </c>
    </row>
    <row r="34" spans="1:5" x14ac:dyDescent="0.3">
      <c r="A34" t="s">
        <v>150</v>
      </c>
      <c r="D34" t="s">
        <v>33</v>
      </c>
      <c r="E34" s="37">
        <v>2566.79</v>
      </c>
    </row>
    <row r="35" spans="1:5" x14ac:dyDescent="0.3">
      <c r="A35" t="s">
        <v>151</v>
      </c>
      <c r="B35" s="36">
        <v>1928.29</v>
      </c>
    </row>
    <row r="36" spans="1:5" x14ac:dyDescent="0.3">
      <c r="A36" t="s">
        <v>152</v>
      </c>
      <c r="B36">
        <v>231</v>
      </c>
    </row>
    <row r="37" spans="1:5" x14ac:dyDescent="0.3">
      <c r="A37" t="s">
        <v>153</v>
      </c>
      <c r="B37">
        <v>37.96</v>
      </c>
    </row>
    <row r="38" spans="1:5" x14ac:dyDescent="0.3">
      <c r="A38" t="s">
        <v>154</v>
      </c>
      <c r="B38">
        <v>697.7</v>
      </c>
    </row>
    <row r="39" spans="1:5" x14ac:dyDescent="0.3">
      <c r="A39" t="s">
        <v>155</v>
      </c>
      <c r="B39">
        <v>32.130000000000003</v>
      </c>
    </row>
    <row r="40" spans="1:5" x14ac:dyDescent="0.3">
      <c r="A40" t="s">
        <v>156</v>
      </c>
      <c r="B40">
        <v>257.20999999999998</v>
      </c>
    </row>
    <row r="41" spans="1:5" x14ac:dyDescent="0.3">
      <c r="A41" t="s">
        <v>157</v>
      </c>
      <c r="B41">
        <v>27.6</v>
      </c>
    </row>
    <row r="42" spans="1:5" x14ac:dyDescent="0.3">
      <c r="A42" t="s">
        <v>158</v>
      </c>
      <c r="B42" s="36">
        <v>2712.2</v>
      </c>
    </row>
    <row r="43" spans="1:5" x14ac:dyDescent="0.3">
      <c r="A43" t="s">
        <v>159</v>
      </c>
      <c r="B43" s="37">
        <v>5924.09</v>
      </c>
    </row>
    <row r="44" spans="1:5" x14ac:dyDescent="0.3">
      <c r="A44" t="s">
        <v>160</v>
      </c>
      <c r="B44" s="37">
        <v>5935.08</v>
      </c>
    </row>
    <row r="45" spans="1:5" x14ac:dyDescent="0.3">
      <c r="A45" t="s">
        <v>26</v>
      </c>
      <c r="B45" s="37">
        <v>10804.89</v>
      </c>
    </row>
    <row r="78" spans="1:1" x14ac:dyDescent="0.3">
      <c r="A78" t="s">
        <v>209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DA8CF-6023-468B-9311-34E7711B7452}">
  <dimension ref="A1:E85"/>
  <sheetViews>
    <sheetView topLeftCell="A4" workbookViewId="0">
      <selection activeCell="A3" sqref="A3:E3"/>
    </sheetView>
  </sheetViews>
  <sheetFormatPr defaultColWidth="59" defaultRowHeight="14.4" x14ac:dyDescent="0.3"/>
  <cols>
    <col min="1" max="1" width="48.5546875" bestFit="1" customWidth="1"/>
    <col min="2" max="2" width="12.109375" style="58" bestFit="1" customWidth="1"/>
    <col min="3" max="3" width="2.33203125" bestFit="1" customWidth="1"/>
    <col min="4" max="4" width="35.33203125" bestFit="1" customWidth="1"/>
    <col min="5" max="5" width="12.6640625" style="58" bestFit="1" customWidth="1"/>
  </cols>
  <sheetData>
    <row r="1" spans="1:5" x14ac:dyDescent="0.3">
      <c r="A1" s="81" t="s">
        <v>1</v>
      </c>
      <c r="B1" s="81"/>
      <c r="C1" s="81"/>
      <c r="D1" s="81"/>
      <c r="E1" s="81"/>
    </row>
    <row r="2" spans="1:5" x14ac:dyDescent="0.3">
      <c r="A2" s="81" t="s">
        <v>42</v>
      </c>
      <c r="B2" s="81"/>
      <c r="C2" s="81"/>
      <c r="D2" s="81"/>
      <c r="E2" s="81"/>
    </row>
    <row r="3" spans="1:5" x14ac:dyDescent="0.3">
      <c r="A3" s="81" t="s">
        <v>43</v>
      </c>
      <c r="B3" s="81"/>
      <c r="C3" s="81"/>
      <c r="D3" s="81"/>
      <c r="E3" s="81"/>
    </row>
    <row r="5" spans="1:5" x14ac:dyDescent="0.3">
      <c r="B5" s="58" t="s">
        <v>41</v>
      </c>
    </row>
    <row r="6" spans="1:5" x14ac:dyDescent="0.3">
      <c r="A6" t="s">
        <v>44</v>
      </c>
      <c r="C6" t="s">
        <v>211</v>
      </c>
      <c r="D6" t="s">
        <v>22</v>
      </c>
    </row>
    <row r="7" spans="1:5" x14ac:dyDescent="0.3">
      <c r="A7" t="s">
        <v>45</v>
      </c>
      <c r="D7" t="s">
        <v>91</v>
      </c>
    </row>
    <row r="8" spans="1:5" x14ac:dyDescent="0.3">
      <c r="A8" t="s">
        <v>46</v>
      </c>
      <c r="D8" t="s">
        <v>92</v>
      </c>
    </row>
    <row r="9" spans="1:5" x14ac:dyDescent="0.3">
      <c r="A9" t="s">
        <v>47</v>
      </c>
      <c r="B9" s="58">
        <v>3749.1</v>
      </c>
      <c r="D9" t="s">
        <v>93</v>
      </c>
    </row>
    <row r="10" spans="1:5" x14ac:dyDescent="0.3">
      <c r="A10" t="s">
        <v>48</v>
      </c>
      <c r="B10" s="58">
        <v>0</v>
      </c>
      <c r="D10" t="s">
        <v>94</v>
      </c>
      <c r="E10" s="58">
        <v>0</v>
      </c>
    </row>
    <row r="11" spans="1:5" x14ac:dyDescent="0.3">
      <c r="A11" t="s">
        <v>49</v>
      </c>
      <c r="B11" s="58">
        <v>485.9</v>
      </c>
      <c r="D11" t="s">
        <v>95</v>
      </c>
      <c r="E11" s="58">
        <v>0</v>
      </c>
    </row>
    <row r="12" spans="1:5" x14ac:dyDescent="0.3">
      <c r="A12" t="s">
        <v>50</v>
      </c>
      <c r="B12" s="58">
        <v>145</v>
      </c>
      <c r="D12" t="s">
        <v>96</v>
      </c>
      <c r="E12" s="58">
        <v>0</v>
      </c>
    </row>
    <row r="13" spans="1:5" x14ac:dyDescent="0.3">
      <c r="A13" t="s">
        <v>51</v>
      </c>
      <c r="B13" s="58">
        <v>20990.99</v>
      </c>
      <c r="D13" t="s">
        <v>97</v>
      </c>
    </row>
    <row r="14" spans="1:5" x14ac:dyDescent="0.3">
      <c r="A14" t="s">
        <v>52</v>
      </c>
      <c r="B14" s="58">
        <v>3100</v>
      </c>
      <c r="D14" t="s">
        <v>98</v>
      </c>
      <c r="E14" s="58">
        <v>0</v>
      </c>
    </row>
    <row r="15" spans="1:5" x14ac:dyDescent="0.3">
      <c r="A15" t="s">
        <v>53</v>
      </c>
      <c r="B15" s="58">
        <v>3100</v>
      </c>
      <c r="D15" t="s">
        <v>99</v>
      </c>
      <c r="E15" s="58">
        <v>0</v>
      </c>
    </row>
    <row r="16" spans="1:5" x14ac:dyDescent="0.3">
      <c r="A16" t="s">
        <v>54</v>
      </c>
      <c r="B16" s="58">
        <v>86760.25</v>
      </c>
      <c r="D16" t="s">
        <v>100</v>
      </c>
      <c r="E16" s="58">
        <v>0</v>
      </c>
    </row>
    <row r="17" spans="1:5" x14ac:dyDescent="0.3">
      <c r="A17" t="s">
        <v>55</v>
      </c>
      <c r="B17" s="58">
        <v>118331.24</v>
      </c>
      <c r="D17" t="s">
        <v>101</v>
      </c>
      <c r="E17" s="58">
        <v>0</v>
      </c>
    </row>
    <row r="18" spans="1:5" x14ac:dyDescent="0.3">
      <c r="A18" t="s">
        <v>56</v>
      </c>
      <c r="D18" t="s">
        <v>102</v>
      </c>
      <c r="E18" s="58">
        <v>13937.73</v>
      </c>
    </row>
    <row r="19" spans="1:5" x14ac:dyDescent="0.3">
      <c r="A19" t="s">
        <v>57</v>
      </c>
      <c r="B19" s="58">
        <v>3641.16</v>
      </c>
      <c r="D19" t="s">
        <v>103</v>
      </c>
      <c r="E19" s="58">
        <v>-13937.73</v>
      </c>
    </row>
    <row r="20" spans="1:5" x14ac:dyDescent="0.3">
      <c r="A20" t="s">
        <v>58</v>
      </c>
      <c r="B20" s="58">
        <v>0</v>
      </c>
      <c r="D20" t="s">
        <v>104</v>
      </c>
      <c r="E20" s="58">
        <v>0</v>
      </c>
    </row>
    <row r="21" spans="1:5" x14ac:dyDescent="0.3">
      <c r="A21" t="s">
        <v>59</v>
      </c>
      <c r="B21" s="58">
        <v>0</v>
      </c>
      <c r="D21" t="s">
        <v>105</v>
      </c>
      <c r="E21" s="58">
        <v>2436.39</v>
      </c>
    </row>
    <row r="22" spans="1:5" x14ac:dyDescent="0.3">
      <c r="A22" t="s">
        <v>60</v>
      </c>
      <c r="B22" s="58">
        <v>0</v>
      </c>
      <c r="D22" t="s">
        <v>106</v>
      </c>
      <c r="E22" s="58">
        <v>0</v>
      </c>
    </row>
    <row r="23" spans="1:5" x14ac:dyDescent="0.3">
      <c r="A23" t="s">
        <v>61</v>
      </c>
      <c r="B23" s="58">
        <v>0</v>
      </c>
      <c r="D23" t="s">
        <v>107</v>
      </c>
      <c r="E23" s="58">
        <v>0</v>
      </c>
    </row>
    <row r="24" spans="1:5" x14ac:dyDescent="0.3">
      <c r="A24" t="s">
        <v>62</v>
      </c>
      <c r="B24" s="58">
        <v>-852.5</v>
      </c>
      <c r="D24" t="s">
        <v>108</v>
      </c>
      <c r="E24" s="58">
        <v>236.3</v>
      </c>
    </row>
    <row r="25" spans="1:5" x14ac:dyDescent="0.3">
      <c r="A25" t="s">
        <v>63</v>
      </c>
      <c r="B25" s="58">
        <v>203</v>
      </c>
      <c r="D25" t="s">
        <v>109</v>
      </c>
      <c r="E25" s="58">
        <v>2672.69</v>
      </c>
    </row>
    <row r="26" spans="1:5" x14ac:dyDescent="0.3">
      <c r="A26" t="s">
        <v>64</v>
      </c>
      <c r="B26" s="58">
        <v>2991.66</v>
      </c>
      <c r="D26" t="s">
        <v>110</v>
      </c>
      <c r="E26" s="58">
        <v>2672.69</v>
      </c>
    </row>
    <row r="27" spans="1:5" x14ac:dyDescent="0.3">
      <c r="A27" t="s">
        <v>65</v>
      </c>
      <c r="B27" s="58">
        <v>2991.66</v>
      </c>
      <c r="D27" t="s">
        <v>111</v>
      </c>
      <c r="E27" s="58">
        <v>2672.69</v>
      </c>
    </row>
    <row r="28" spans="1:5" x14ac:dyDescent="0.3">
      <c r="A28" t="s">
        <v>66</v>
      </c>
      <c r="D28" t="s">
        <v>112</v>
      </c>
    </row>
    <row r="29" spans="1:5" x14ac:dyDescent="0.3">
      <c r="A29" t="s">
        <v>67</v>
      </c>
      <c r="B29" s="58">
        <v>4197.66</v>
      </c>
      <c r="D29" t="s">
        <v>113</v>
      </c>
      <c r="E29" s="58">
        <v>362722.58</v>
      </c>
    </row>
    <row r="30" spans="1:5" x14ac:dyDescent="0.3">
      <c r="A30" t="s">
        <v>68</v>
      </c>
      <c r="B30" s="58">
        <v>13199.95</v>
      </c>
      <c r="D30" t="s">
        <v>114</v>
      </c>
      <c r="E30" s="58">
        <v>-215149.52</v>
      </c>
    </row>
    <row r="31" spans="1:5" x14ac:dyDescent="0.3">
      <c r="A31" t="s">
        <v>69</v>
      </c>
      <c r="B31" s="58">
        <v>1147.3699999999999</v>
      </c>
      <c r="D31" t="s">
        <v>115</v>
      </c>
      <c r="E31" s="58">
        <v>4605.21</v>
      </c>
    </row>
    <row r="32" spans="1:5" x14ac:dyDescent="0.3">
      <c r="A32" t="s">
        <v>70</v>
      </c>
      <c r="B32" s="58">
        <v>505.68</v>
      </c>
      <c r="D32" t="s">
        <v>116</v>
      </c>
      <c r="E32" s="58">
        <v>152178.26999999999</v>
      </c>
    </row>
    <row r="33" spans="1:5" x14ac:dyDescent="0.3">
      <c r="A33" t="s">
        <v>71</v>
      </c>
      <c r="B33" s="58">
        <v>258.8</v>
      </c>
      <c r="D33" t="s">
        <v>117</v>
      </c>
      <c r="E33" s="58">
        <v>154850.96</v>
      </c>
    </row>
    <row r="34" spans="1:5" x14ac:dyDescent="0.3">
      <c r="A34" t="s">
        <v>72</v>
      </c>
      <c r="B34" s="58">
        <v>1841.14</v>
      </c>
    </row>
    <row r="35" spans="1:5" x14ac:dyDescent="0.3">
      <c r="A35" t="s">
        <v>73</v>
      </c>
      <c r="B35" s="58">
        <v>2300</v>
      </c>
    </row>
    <row r="36" spans="1:5" x14ac:dyDescent="0.3">
      <c r="A36" t="s">
        <v>74</v>
      </c>
      <c r="B36" s="58">
        <v>-0.33</v>
      </c>
    </row>
    <row r="37" spans="1:5" x14ac:dyDescent="0.3">
      <c r="A37" t="s">
        <v>75</v>
      </c>
      <c r="B37" s="58">
        <v>-377.83</v>
      </c>
    </row>
    <row r="38" spans="1:5" x14ac:dyDescent="0.3">
      <c r="A38" t="s">
        <v>76</v>
      </c>
      <c r="B38" s="58">
        <v>944.59</v>
      </c>
    </row>
    <row r="39" spans="1:5" x14ac:dyDescent="0.3">
      <c r="A39" t="s">
        <v>77</v>
      </c>
      <c r="B39" s="58">
        <v>24017.03</v>
      </c>
    </row>
    <row r="40" spans="1:5" x14ac:dyDescent="0.3">
      <c r="A40" t="s">
        <v>78</v>
      </c>
      <c r="B40" s="58">
        <v>145339.93</v>
      </c>
    </row>
    <row r="41" spans="1:5" x14ac:dyDescent="0.3">
      <c r="A41" t="s">
        <v>79</v>
      </c>
    </row>
    <row r="42" spans="1:5" x14ac:dyDescent="0.3">
      <c r="A42" t="s">
        <v>80</v>
      </c>
    </row>
    <row r="43" spans="1:5" x14ac:dyDescent="0.3">
      <c r="A43" t="s">
        <v>81</v>
      </c>
      <c r="B43" s="58">
        <v>6917.27</v>
      </c>
    </row>
    <row r="44" spans="1:5" x14ac:dyDescent="0.3">
      <c r="A44" t="s">
        <v>82</v>
      </c>
      <c r="B44" s="58">
        <v>-1075.1300000000001</v>
      </c>
    </row>
    <row r="45" spans="1:5" x14ac:dyDescent="0.3">
      <c r="A45" t="s">
        <v>83</v>
      </c>
      <c r="B45" s="58">
        <v>952.26</v>
      </c>
    </row>
    <row r="46" spans="1:5" x14ac:dyDescent="0.3">
      <c r="A46" t="s">
        <v>84</v>
      </c>
      <c r="B46" s="58">
        <v>6794.4</v>
      </c>
    </row>
    <row r="47" spans="1:5" x14ac:dyDescent="0.3">
      <c r="A47" t="s">
        <v>85</v>
      </c>
      <c r="B47" s="58">
        <v>6794.4</v>
      </c>
    </row>
    <row r="48" spans="1:5" x14ac:dyDescent="0.3">
      <c r="A48" t="s">
        <v>86</v>
      </c>
      <c r="B48" s="58">
        <v>7</v>
      </c>
    </row>
    <row r="49" spans="1:2" x14ac:dyDescent="0.3">
      <c r="A49" t="s">
        <v>87</v>
      </c>
      <c r="B49" s="58">
        <v>-664.37</v>
      </c>
    </row>
    <row r="50" spans="1:2" x14ac:dyDescent="0.3">
      <c r="A50" t="s">
        <v>88</v>
      </c>
      <c r="B50" s="58">
        <v>3374</v>
      </c>
    </row>
    <row r="51" spans="1:2" x14ac:dyDescent="0.3">
      <c r="A51" t="s">
        <v>89</v>
      </c>
      <c r="B51" s="58">
        <v>2716.63</v>
      </c>
    </row>
    <row r="52" spans="1:2" x14ac:dyDescent="0.3">
      <c r="A52" t="s">
        <v>90</v>
      </c>
      <c r="B52" s="58">
        <v>9511.0300000000007</v>
      </c>
    </row>
    <row r="53" spans="1:2" x14ac:dyDescent="0.3">
      <c r="A53" t="s">
        <v>17</v>
      </c>
      <c r="B53" s="58">
        <v>154850.96</v>
      </c>
    </row>
    <row r="85" spans="1:1" x14ac:dyDescent="0.3">
      <c r="A85" t="s">
        <v>118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52416-CCE5-431D-B915-93969D58D894}">
  <dimension ref="A1:E26"/>
  <sheetViews>
    <sheetView topLeftCell="A16" workbookViewId="0">
      <selection activeCell="H30" sqref="H30"/>
    </sheetView>
  </sheetViews>
  <sheetFormatPr defaultRowHeight="14.4" x14ac:dyDescent="0.3"/>
  <cols>
    <col min="1" max="1" width="36.6640625" bestFit="1" customWidth="1"/>
    <col min="2" max="2" width="10.109375" style="58" bestFit="1" customWidth="1"/>
    <col min="3" max="3" width="1.44140625" bestFit="1" customWidth="1"/>
    <col min="4" max="4" width="33" bestFit="1" customWidth="1"/>
    <col min="5" max="5" width="10.109375" bestFit="1" customWidth="1"/>
  </cols>
  <sheetData>
    <row r="1" spans="1:5" x14ac:dyDescent="0.3">
      <c r="A1" s="83" t="s">
        <v>1</v>
      </c>
      <c r="B1" s="83"/>
      <c r="C1" s="83"/>
      <c r="D1" s="83"/>
      <c r="E1" s="83"/>
    </row>
    <row r="2" spans="1:5" x14ac:dyDescent="0.3">
      <c r="A2" s="83" t="s">
        <v>276</v>
      </c>
      <c r="B2" s="83"/>
      <c r="C2" s="83"/>
      <c r="D2" s="83"/>
      <c r="E2" s="83"/>
    </row>
    <row r="3" spans="1:5" x14ac:dyDescent="0.3">
      <c r="A3" s="84">
        <v>43344</v>
      </c>
      <c r="B3" s="84"/>
      <c r="C3" s="84"/>
      <c r="D3" s="84"/>
      <c r="E3" s="84"/>
    </row>
    <row r="4" spans="1:5" x14ac:dyDescent="0.3">
      <c r="A4" s="59" t="s">
        <v>286</v>
      </c>
    </row>
    <row r="5" spans="1:5" x14ac:dyDescent="0.3">
      <c r="A5" s="57" t="s">
        <v>287</v>
      </c>
      <c r="B5" s="58">
        <v>200</v>
      </c>
      <c r="C5" t="s">
        <v>316</v>
      </c>
      <c r="D5" s="57" t="s">
        <v>306</v>
      </c>
      <c r="E5" s="58">
        <v>300</v>
      </c>
    </row>
    <row r="6" spans="1:5" x14ac:dyDescent="0.3">
      <c r="A6" s="57" t="s">
        <v>278</v>
      </c>
      <c r="B6" s="58">
        <v>1674</v>
      </c>
      <c r="D6" s="57" t="s">
        <v>307</v>
      </c>
      <c r="E6" s="58">
        <v>110</v>
      </c>
    </row>
    <row r="7" spans="1:5" x14ac:dyDescent="0.3">
      <c r="A7" s="57" t="s">
        <v>288</v>
      </c>
      <c r="B7" s="58">
        <v>60</v>
      </c>
      <c r="D7" s="57" t="s">
        <v>308</v>
      </c>
      <c r="E7" s="58">
        <v>210</v>
      </c>
    </row>
    <row r="8" spans="1:5" x14ac:dyDescent="0.3">
      <c r="A8" s="57" t="s">
        <v>289</v>
      </c>
      <c r="B8" s="58">
        <v>180</v>
      </c>
      <c r="D8" s="57" t="s">
        <v>309</v>
      </c>
      <c r="E8" s="58">
        <v>300</v>
      </c>
    </row>
    <row r="9" spans="1:5" x14ac:dyDescent="0.3">
      <c r="A9" s="57" t="s">
        <v>290</v>
      </c>
      <c r="B9" s="58">
        <v>158.55000000000001</v>
      </c>
      <c r="D9" s="57" t="s">
        <v>294</v>
      </c>
      <c r="E9" s="58">
        <v>20.5</v>
      </c>
    </row>
    <row r="10" spans="1:5" x14ac:dyDescent="0.3">
      <c r="A10" s="57" t="s">
        <v>291</v>
      </c>
      <c r="B10" s="58">
        <v>375.19</v>
      </c>
      <c r="D10" s="57" t="s">
        <v>310</v>
      </c>
      <c r="E10" s="58">
        <v>210</v>
      </c>
    </row>
    <row r="11" spans="1:5" x14ac:dyDescent="0.3">
      <c r="A11" s="57" t="s">
        <v>292</v>
      </c>
      <c r="B11" s="58">
        <v>88</v>
      </c>
      <c r="D11" s="59" t="s">
        <v>311</v>
      </c>
      <c r="E11" s="58">
        <v>6054.24</v>
      </c>
    </row>
    <row r="12" spans="1:5" x14ac:dyDescent="0.3">
      <c r="A12" s="57" t="s">
        <v>293</v>
      </c>
      <c r="B12" s="58">
        <v>300</v>
      </c>
      <c r="D12" s="59" t="s">
        <v>277</v>
      </c>
      <c r="E12" s="58"/>
    </row>
    <row r="13" spans="1:5" x14ac:dyDescent="0.3">
      <c r="A13" s="57" t="s">
        <v>294</v>
      </c>
      <c r="B13" s="58">
        <v>47.8</v>
      </c>
      <c r="D13" s="57" t="s">
        <v>278</v>
      </c>
      <c r="E13" s="58">
        <v>467</v>
      </c>
    </row>
    <row r="14" spans="1:5" x14ac:dyDescent="0.3">
      <c r="A14" s="57" t="s">
        <v>295</v>
      </c>
      <c r="B14" s="58">
        <v>15</v>
      </c>
      <c r="D14" s="57" t="s">
        <v>279</v>
      </c>
      <c r="E14" s="58">
        <v>35</v>
      </c>
    </row>
    <row r="15" spans="1:5" x14ac:dyDescent="0.3">
      <c r="A15" s="57" t="s">
        <v>296</v>
      </c>
      <c r="B15" s="58">
        <v>120</v>
      </c>
      <c r="D15" s="57" t="s">
        <v>280</v>
      </c>
      <c r="E15" s="58">
        <v>20.82</v>
      </c>
    </row>
    <row r="16" spans="1:5" x14ac:dyDescent="0.3">
      <c r="A16" s="57" t="s">
        <v>297</v>
      </c>
      <c r="B16" s="58">
        <v>77</v>
      </c>
      <c r="D16" s="57" t="s">
        <v>281</v>
      </c>
      <c r="E16" s="58">
        <v>80</v>
      </c>
    </row>
    <row r="17" spans="1:5" x14ac:dyDescent="0.3">
      <c r="A17" s="57" t="s">
        <v>298</v>
      </c>
      <c r="B17" s="58">
        <v>102.6</v>
      </c>
      <c r="D17" s="57" t="s">
        <v>282</v>
      </c>
      <c r="E17" s="58">
        <v>16</v>
      </c>
    </row>
    <row r="18" spans="1:5" x14ac:dyDescent="0.3">
      <c r="A18" s="57" t="s">
        <v>299</v>
      </c>
      <c r="B18" s="58">
        <v>5</v>
      </c>
      <c r="D18" s="57" t="s">
        <v>283</v>
      </c>
      <c r="E18" s="58">
        <v>40</v>
      </c>
    </row>
    <row r="19" spans="1:5" x14ac:dyDescent="0.3">
      <c r="A19" s="57" t="s">
        <v>300</v>
      </c>
      <c r="B19" s="58">
        <v>60</v>
      </c>
      <c r="D19" s="59" t="s">
        <v>284</v>
      </c>
      <c r="E19" s="58">
        <v>658.82</v>
      </c>
    </row>
    <row r="20" spans="1:5" x14ac:dyDescent="0.3">
      <c r="A20" s="57" t="s">
        <v>301</v>
      </c>
      <c r="B20" s="58">
        <v>700</v>
      </c>
      <c r="D20" s="59" t="s">
        <v>313</v>
      </c>
      <c r="E20" s="58"/>
    </row>
    <row r="21" spans="1:5" x14ac:dyDescent="0.3">
      <c r="A21" s="57" t="s">
        <v>302</v>
      </c>
      <c r="B21" s="58">
        <v>100</v>
      </c>
      <c r="D21" s="57" t="s">
        <v>295</v>
      </c>
      <c r="E21" s="58">
        <v>10</v>
      </c>
    </row>
    <row r="22" spans="1:5" x14ac:dyDescent="0.3">
      <c r="A22" s="57" t="s">
        <v>303</v>
      </c>
      <c r="B22" s="58">
        <v>282</v>
      </c>
      <c r="D22" s="57" t="s">
        <v>283</v>
      </c>
      <c r="E22" s="58">
        <v>10</v>
      </c>
    </row>
    <row r="23" spans="1:5" x14ac:dyDescent="0.3">
      <c r="A23" s="57" t="s">
        <v>304</v>
      </c>
      <c r="B23" s="58">
        <v>60</v>
      </c>
      <c r="D23" s="59" t="s">
        <v>314</v>
      </c>
      <c r="E23" s="58">
        <v>20</v>
      </c>
    </row>
    <row r="24" spans="1:5" x14ac:dyDescent="0.3">
      <c r="A24" s="57" t="s">
        <v>305</v>
      </c>
      <c r="B24" s="58">
        <v>50</v>
      </c>
      <c r="D24" s="59" t="s">
        <v>285</v>
      </c>
      <c r="E24" s="58">
        <v>425</v>
      </c>
    </row>
    <row r="25" spans="1:5" x14ac:dyDescent="0.3">
      <c r="A25" s="57" t="s">
        <v>283</v>
      </c>
      <c r="B25" s="58">
        <v>248.6</v>
      </c>
      <c r="D25" s="59" t="s">
        <v>312</v>
      </c>
      <c r="E25" s="58">
        <v>79.540000000000006</v>
      </c>
    </row>
    <row r="26" spans="1:5" x14ac:dyDescent="0.3">
      <c r="D26" s="60" t="s">
        <v>315</v>
      </c>
      <c r="E26" s="58">
        <v>7237.6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C894-6CE9-41BC-BCA5-4E0A52B225B7}">
  <dimension ref="A1:F111"/>
  <sheetViews>
    <sheetView workbookViewId="0">
      <selection activeCell="A2" sqref="A2"/>
    </sheetView>
  </sheetViews>
  <sheetFormatPr defaultColWidth="8.77734375" defaultRowHeight="13.8" x14ac:dyDescent="0.3"/>
  <cols>
    <col min="1" max="1" width="10.77734375" style="43" bestFit="1" customWidth="1"/>
    <col min="2" max="2" width="37.77734375" style="43" bestFit="1" customWidth="1"/>
    <col min="3" max="3" width="14.5546875" style="43" bestFit="1" customWidth="1"/>
    <col min="4" max="4" width="14.5546875" style="43" customWidth="1"/>
    <col min="5" max="5" width="18.77734375" style="43" bestFit="1" customWidth="1"/>
    <col min="6" max="6" width="19.77734375" style="43" bestFit="1" customWidth="1"/>
    <col min="7" max="16384" width="8.77734375" style="43"/>
  </cols>
  <sheetData>
    <row r="1" spans="1:6" x14ac:dyDescent="0.3">
      <c r="A1" s="42" t="s">
        <v>235</v>
      </c>
      <c r="B1" s="42" t="s">
        <v>236</v>
      </c>
      <c r="C1" s="42" t="s">
        <v>237</v>
      </c>
      <c r="D1" s="42" t="s">
        <v>238</v>
      </c>
      <c r="E1" s="42" t="s">
        <v>239</v>
      </c>
      <c r="F1" s="42" t="s">
        <v>240</v>
      </c>
    </row>
    <row r="2" spans="1:6" x14ac:dyDescent="0.3">
      <c r="A2" s="44">
        <v>43102</v>
      </c>
      <c r="B2" s="45" t="s">
        <v>241</v>
      </c>
      <c r="C2" s="46">
        <v>5</v>
      </c>
      <c r="D2" s="46">
        <v>5</v>
      </c>
      <c r="E2" s="46">
        <v>10</v>
      </c>
      <c r="F2" s="46"/>
    </row>
    <row r="3" spans="1:6" x14ac:dyDescent="0.3">
      <c r="A3" s="44">
        <v>43114</v>
      </c>
      <c r="B3" s="45" t="s">
        <v>241</v>
      </c>
      <c r="C3" s="46">
        <v>10</v>
      </c>
      <c r="D3" s="46">
        <v>0</v>
      </c>
      <c r="E3" s="46">
        <v>10</v>
      </c>
      <c r="F3" s="46"/>
    </row>
    <row r="4" spans="1:6" x14ac:dyDescent="0.3">
      <c r="A4" s="44">
        <v>43159</v>
      </c>
      <c r="B4" s="45" t="s">
        <v>241</v>
      </c>
      <c r="C4" s="46">
        <v>10</v>
      </c>
      <c r="D4" s="46">
        <v>0</v>
      </c>
      <c r="E4" s="46">
        <v>10</v>
      </c>
      <c r="F4" s="46"/>
    </row>
    <row r="5" spans="1:6" x14ac:dyDescent="0.3">
      <c r="A5" s="44">
        <v>43172</v>
      </c>
      <c r="B5" s="45" t="s">
        <v>242</v>
      </c>
      <c r="C5" s="46">
        <v>10</v>
      </c>
      <c r="D5" s="46">
        <v>0</v>
      </c>
      <c r="E5" s="46">
        <v>10</v>
      </c>
      <c r="F5" s="46"/>
    </row>
    <row r="6" spans="1:6" x14ac:dyDescent="0.3">
      <c r="A6" s="44">
        <v>43192</v>
      </c>
      <c r="B6" s="45" t="s">
        <v>242</v>
      </c>
      <c r="C6" s="46">
        <v>10</v>
      </c>
      <c r="D6" s="46">
        <v>0</v>
      </c>
      <c r="E6" s="46">
        <v>10</v>
      </c>
      <c r="F6" s="46"/>
    </row>
    <row r="7" spans="1:6" x14ac:dyDescent="0.3">
      <c r="A7" s="44">
        <v>43229</v>
      </c>
      <c r="B7" s="45" t="s">
        <v>242</v>
      </c>
      <c r="C7" s="46">
        <v>10</v>
      </c>
      <c r="D7" s="46">
        <v>0</v>
      </c>
      <c r="E7" s="46">
        <v>10</v>
      </c>
      <c r="F7" s="46"/>
    </row>
    <row r="8" spans="1:6" x14ac:dyDescent="0.3">
      <c r="A8" s="44">
        <v>43258</v>
      </c>
      <c r="B8" s="45" t="s">
        <v>243</v>
      </c>
      <c r="C8" s="46">
        <v>0</v>
      </c>
      <c r="D8" s="46">
        <v>0</v>
      </c>
      <c r="E8" s="46">
        <v>10</v>
      </c>
      <c r="F8" s="46"/>
    </row>
    <row r="9" spans="1:6" x14ac:dyDescent="0.3">
      <c r="A9" s="44">
        <v>43362</v>
      </c>
      <c r="B9" s="45" t="s">
        <v>274</v>
      </c>
      <c r="C9" s="46">
        <v>10</v>
      </c>
      <c r="D9" s="46"/>
      <c r="E9" s="46">
        <v>10</v>
      </c>
      <c r="F9" s="46"/>
    </row>
    <row r="10" spans="1:6" x14ac:dyDescent="0.3">
      <c r="A10" s="44"/>
      <c r="B10" s="47" t="s">
        <v>244</v>
      </c>
      <c r="C10" s="48">
        <f>SUBTOTAL(9,C2:C9)</f>
        <v>65</v>
      </c>
      <c r="D10" s="48">
        <f>SUBTOTAL(9,D2:D8)</f>
        <v>5</v>
      </c>
      <c r="E10" s="48">
        <f>SUBTOTAL(9,E2:E9)</f>
        <v>80</v>
      </c>
      <c r="F10" s="46"/>
    </row>
    <row r="11" spans="1:6" x14ac:dyDescent="0.3">
      <c r="A11" s="44">
        <v>43194</v>
      </c>
      <c r="B11" s="45" t="s">
        <v>245</v>
      </c>
      <c r="C11" s="46">
        <v>10</v>
      </c>
      <c r="D11" s="46">
        <v>0</v>
      </c>
      <c r="E11" s="46">
        <v>10</v>
      </c>
      <c r="F11" s="46"/>
    </row>
    <row r="12" spans="1:6" x14ac:dyDescent="0.3">
      <c r="A12" s="44"/>
      <c r="B12" s="47" t="s">
        <v>246</v>
      </c>
      <c r="C12" s="48">
        <f>SUBTOTAL(9,C11)</f>
        <v>10</v>
      </c>
      <c r="D12" s="48">
        <f>SUBTOTAL(9,D11)</f>
        <v>0</v>
      </c>
      <c r="E12" s="48">
        <f>SUBTOTAL(9,E11)</f>
        <v>10</v>
      </c>
      <c r="F12" s="46"/>
    </row>
    <row r="13" spans="1:6" x14ac:dyDescent="0.3">
      <c r="A13" s="44">
        <v>43105</v>
      </c>
      <c r="B13" s="45" t="s">
        <v>247</v>
      </c>
      <c r="C13" s="46">
        <v>5</v>
      </c>
      <c r="D13" s="46">
        <v>0</v>
      </c>
      <c r="E13" s="46">
        <v>10</v>
      </c>
      <c r="F13" s="46"/>
    </row>
    <row r="14" spans="1:6" x14ac:dyDescent="0.3">
      <c r="A14" s="44">
        <v>43145</v>
      </c>
      <c r="B14" s="45" t="s">
        <v>248</v>
      </c>
      <c r="C14" s="46">
        <v>10</v>
      </c>
      <c r="D14" s="46">
        <v>0</v>
      </c>
      <c r="E14" s="46">
        <v>10</v>
      </c>
      <c r="F14" s="46"/>
    </row>
    <row r="15" spans="1:6" x14ac:dyDescent="0.3">
      <c r="A15" s="44">
        <v>43178</v>
      </c>
      <c r="B15" s="45" t="s">
        <v>249</v>
      </c>
      <c r="C15" s="46">
        <v>10</v>
      </c>
      <c r="D15" s="46">
        <v>0</v>
      </c>
      <c r="E15" s="46">
        <v>10</v>
      </c>
      <c r="F15" s="46"/>
    </row>
    <row r="16" spans="1:6" x14ac:dyDescent="0.3">
      <c r="A16" s="44">
        <v>43212</v>
      </c>
      <c r="B16" s="45" t="s">
        <v>249</v>
      </c>
      <c r="C16" s="46">
        <v>8</v>
      </c>
      <c r="D16" s="46">
        <v>2</v>
      </c>
      <c r="E16" s="46">
        <v>10</v>
      </c>
      <c r="F16" s="46"/>
    </row>
    <row r="17" spans="1:6" x14ac:dyDescent="0.3">
      <c r="A17" s="44">
        <v>43250</v>
      </c>
      <c r="B17" s="45" t="s">
        <v>249</v>
      </c>
      <c r="C17" s="46">
        <v>10</v>
      </c>
      <c r="D17" s="46">
        <v>0</v>
      </c>
      <c r="E17" s="46">
        <v>10</v>
      </c>
      <c r="F17" s="46"/>
    </row>
    <row r="18" spans="1:6" x14ac:dyDescent="0.3">
      <c r="A18" s="44">
        <v>43258</v>
      </c>
      <c r="B18" s="45" t="s">
        <v>249</v>
      </c>
      <c r="C18" s="46">
        <v>9</v>
      </c>
      <c r="D18" s="46">
        <v>1</v>
      </c>
      <c r="E18" s="46">
        <v>10</v>
      </c>
      <c r="F18" s="46"/>
    </row>
    <row r="19" spans="1:6" x14ac:dyDescent="0.3">
      <c r="A19" s="44">
        <v>43284</v>
      </c>
      <c r="B19" s="45" t="s">
        <v>249</v>
      </c>
      <c r="C19" s="46">
        <v>9</v>
      </c>
      <c r="D19" s="46">
        <v>1</v>
      </c>
      <c r="E19" s="46">
        <v>10</v>
      </c>
      <c r="F19" s="46"/>
    </row>
    <row r="20" spans="1:6" x14ac:dyDescent="0.3">
      <c r="A20" s="44">
        <v>43306</v>
      </c>
      <c r="B20" s="45" t="s">
        <v>248</v>
      </c>
      <c r="C20" s="46">
        <v>10</v>
      </c>
      <c r="D20" s="46">
        <v>0</v>
      </c>
      <c r="E20" s="46">
        <v>10</v>
      </c>
      <c r="F20" s="46"/>
    </row>
    <row r="21" spans="1:6" x14ac:dyDescent="0.3">
      <c r="A21" s="44">
        <v>43337</v>
      </c>
      <c r="B21" s="45" t="s">
        <v>249</v>
      </c>
      <c r="C21" s="46">
        <v>10</v>
      </c>
      <c r="D21" s="46"/>
      <c r="E21" s="46">
        <v>10</v>
      </c>
      <c r="F21" s="46"/>
    </row>
    <row r="22" spans="1:6" x14ac:dyDescent="0.3">
      <c r="A22" s="44">
        <v>43363</v>
      </c>
      <c r="B22" s="45" t="s">
        <v>249</v>
      </c>
      <c r="C22" s="46">
        <v>10</v>
      </c>
      <c r="D22" s="46"/>
      <c r="E22" s="46">
        <v>10</v>
      </c>
      <c r="F22" s="46"/>
    </row>
    <row r="23" spans="1:6" x14ac:dyDescent="0.3">
      <c r="A23" s="44"/>
      <c r="B23" s="47" t="s">
        <v>250</v>
      </c>
      <c r="C23" s="48">
        <f>SUBTOTAL(9,C13:C22)</f>
        <v>91</v>
      </c>
      <c r="D23" s="48">
        <f>SUBTOTAL(9,D13:D20)</f>
        <v>4</v>
      </c>
      <c r="E23" s="48">
        <f>SUBTOTAL(9,E13:E22)</f>
        <v>100</v>
      </c>
      <c r="F23" s="46"/>
    </row>
    <row r="24" spans="1:6" x14ac:dyDescent="0.3">
      <c r="A24" s="49">
        <v>43133</v>
      </c>
      <c r="B24" s="50" t="s">
        <v>251</v>
      </c>
      <c r="C24" s="51">
        <v>10</v>
      </c>
      <c r="D24" s="51">
        <v>0</v>
      </c>
      <c r="E24" s="51">
        <v>10</v>
      </c>
      <c r="F24" s="46"/>
    </row>
    <row r="25" spans="1:6" x14ac:dyDescent="0.3">
      <c r="A25" s="49">
        <v>43150</v>
      </c>
      <c r="B25" s="50" t="s">
        <v>252</v>
      </c>
      <c r="C25" s="51">
        <v>10</v>
      </c>
      <c r="D25" s="51">
        <v>0</v>
      </c>
      <c r="E25" s="51">
        <v>10</v>
      </c>
      <c r="F25" s="46"/>
    </row>
    <row r="26" spans="1:6" x14ac:dyDescent="0.3">
      <c r="A26" s="49">
        <v>43171</v>
      </c>
      <c r="B26" s="50" t="s">
        <v>252</v>
      </c>
      <c r="C26" s="51">
        <v>10</v>
      </c>
      <c r="D26" s="51">
        <v>0</v>
      </c>
      <c r="E26" s="51">
        <v>10</v>
      </c>
      <c r="F26" s="52"/>
    </row>
    <row r="27" spans="1:6" x14ac:dyDescent="0.3">
      <c r="A27" s="49">
        <v>43262</v>
      </c>
      <c r="B27" s="50" t="s">
        <v>251</v>
      </c>
      <c r="C27" s="51">
        <v>10</v>
      </c>
      <c r="D27" s="51">
        <v>0</v>
      </c>
      <c r="E27" s="51">
        <v>0</v>
      </c>
      <c r="F27" s="52"/>
    </row>
    <row r="28" spans="1:6" x14ac:dyDescent="0.3">
      <c r="A28" s="49">
        <v>43290</v>
      </c>
      <c r="B28" s="50" t="s">
        <v>251</v>
      </c>
      <c r="C28" s="51">
        <v>10</v>
      </c>
      <c r="D28" s="51">
        <v>0</v>
      </c>
      <c r="E28" s="51">
        <v>10</v>
      </c>
      <c r="F28" s="52"/>
    </row>
    <row r="29" spans="1:6" x14ac:dyDescent="0.3">
      <c r="A29" s="49">
        <v>43325</v>
      </c>
      <c r="B29" s="50" t="s">
        <v>251</v>
      </c>
      <c r="C29" s="51">
        <v>10</v>
      </c>
      <c r="D29" s="51"/>
      <c r="E29" s="51">
        <v>10</v>
      </c>
      <c r="F29" s="52"/>
    </row>
    <row r="30" spans="1:6" x14ac:dyDescent="0.3">
      <c r="A30" s="49">
        <v>43347</v>
      </c>
      <c r="B30" s="50" t="s">
        <v>251</v>
      </c>
      <c r="C30" s="51">
        <v>10</v>
      </c>
      <c r="D30" s="51"/>
      <c r="E30" s="51"/>
      <c r="F30" s="52"/>
    </row>
    <row r="31" spans="1:6" x14ac:dyDescent="0.3">
      <c r="A31" s="49">
        <v>43349</v>
      </c>
      <c r="B31" s="50" t="s">
        <v>251</v>
      </c>
      <c r="C31" s="51">
        <v>10</v>
      </c>
      <c r="D31" s="51"/>
      <c r="E31" s="51">
        <v>10</v>
      </c>
      <c r="F31" s="52"/>
    </row>
    <row r="32" spans="1:6" x14ac:dyDescent="0.3">
      <c r="A32" s="49"/>
      <c r="B32" s="53" t="s">
        <v>253</v>
      </c>
      <c r="C32" s="54">
        <f>SUBTOTAL(9,C24:C31)</f>
        <v>80</v>
      </c>
      <c r="D32" s="54">
        <f>SUBTOTAL(9,D24:D28)</f>
        <v>0</v>
      </c>
      <c r="E32" s="54">
        <f>SUBTOTAL(9,E24:E29)</f>
        <v>50</v>
      </c>
      <c r="F32" s="46"/>
    </row>
    <row r="33" spans="1:6" x14ac:dyDescent="0.3">
      <c r="A33" s="44">
        <v>43308</v>
      </c>
      <c r="B33" s="45" t="s">
        <v>254</v>
      </c>
      <c r="C33" s="46">
        <v>5</v>
      </c>
      <c r="D33" s="46">
        <v>5</v>
      </c>
      <c r="E33" s="46">
        <v>10</v>
      </c>
      <c r="F33" s="46"/>
    </row>
    <row r="34" spans="1:6" x14ac:dyDescent="0.3">
      <c r="A34" s="44">
        <v>43341</v>
      </c>
      <c r="B34" s="45" t="s">
        <v>254</v>
      </c>
      <c r="C34" s="46">
        <v>5</v>
      </c>
      <c r="D34" s="46">
        <v>5</v>
      </c>
      <c r="E34" s="46">
        <v>10</v>
      </c>
      <c r="F34" s="46"/>
    </row>
    <row r="35" spans="1:6" x14ac:dyDescent="0.3">
      <c r="A35" s="44"/>
      <c r="B35" s="47" t="s">
        <v>255</v>
      </c>
      <c r="C35" s="48">
        <v>5</v>
      </c>
      <c r="D35" s="48">
        <v>5</v>
      </c>
      <c r="E35" s="48">
        <v>10</v>
      </c>
      <c r="F35" s="46"/>
    </row>
    <row r="36" spans="1:6" x14ac:dyDescent="0.3">
      <c r="A36" s="44">
        <v>43187</v>
      </c>
      <c r="B36" s="45" t="s">
        <v>256</v>
      </c>
      <c r="C36" s="46">
        <v>10</v>
      </c>
      <c r="D36" s="46">
        <v>0</v>
      </c>
      <c r="E36" s="46">
        <v>10</v>
      </c>
      <c r="F36" s="46"/>
    </row>
    <row r="37" spans="1:6" x14ac:dyDescent="0.3">
      <c r="A37" s="44">
        <v>43221</v>
      </c>
      <c r="B37" s="45" t="s">
        <v>256</v>
      </c>
      <c r="C37" s="46">
        <v>10</v>
      </c>
      <c r="D37" s="46">
        <v>0</v>
      </c>
      <c r="E37" s="46">
        <v>10</v>
      </c>
      <c r="F37" s="46"/>
    </row>
    <row r="38" spans="1:6" x14ac:dyDescent="0.3">
      <c r="A38" s="44">
        <v>43221</v>
      </c>
      <c r="B38" s="45" t="s">
        <v>257</v>
      </c>
      <c r="C38" s="46">
        <v>10</v>
      </c>
      <c r="D38" s="46">
        <v>0</v>
      </c>
      <c r="E38" s="46">
        <v>10</v>
      </c>
      <c r="F38" s="46"/>
    </row>
    <row r="39" spans="1:6" x14ac:dyDescent="0.3">
      <c r="A39" s="44">
        <v>43308</v>
      </c>
      <c r="B39" s="45" t="s">
        <v>256</v>
      </c>
      <c r="C39" s="46">
        <v>10</v>
      </c>
      <c r="D39" s="46">
        <v>0</v>
      </c>
      <c r="E39" s="46">
        <v>0</v>
      </c>
      <c r="F39" s="46"/>
    </row>
    <row r="40" spans="1:6" x14ac:dyDescent="0.3">
      <c r="A40" s="44">
        <v>43334</v>
      </c>
      <c r="B40" s="45" t="s">
        <v>256</v>
      </c>
      <c r="C40" s="46">
        <v>10</v>
      </c>
      <c r="D40" s="46"/>
      <c r="E40" s="46">
        <v>10</v>
      </c>
      <c r="F40" s="46"/>
    </row>
    <row r="41" spans="1:6" x14ac:dyDescent="0.3">
      <c r="A41" s="44"/>
      <c r="B41" s="47" t="s">
        <v>258</v>
      </c>
      <c r="C41" s="48">
        <f>SUM(C36:C39)</f>
        <v>40</v>
      </c>
      <c r="D41" s="48">
        <f>SUM(D36:D39)</f>
        <v>0</v>
      </c>
      <c r="E41" s="48">
        <f>SUM(E36:E39)</f>
        <v>30</v>
      </c>
      <c r="F41" s="46"/>
    </row>
    <row r="42" spans="1:6" x14ac:dyDescent="0.3">
      <c r="A42" s="44">
        <v>43180</v>
      </c>
      <c r="B42" s="45" t="s">
        <v>259</v>
      </c>
      <c r="C42" s="46">
        <v>10</v>
      </c>
      <c r="D42" s="46">
        <v>0</v>
      </c>
      <c r="E42" s="46">
        <v>0</v>
      </c>
      <c r="F42" s="46"/>
    </row>
    <row r="43" spans="1:6" x14ac:dyDescent="0.3">
      <c r="A43" s="44">
        <v>43229</v>
      </c>
      <c r="B43" s="45" t="s">
        <v>259</v>
      </c>
      <c r="C43" s="46">
        <v>10</v>
      </c>
      <c r="D43" s="46">
        <v>0</v>
      </c>
      <c r="E43" s="46">
        <v>10</v>
      </c>
      <c r="F43" s="46"/>
    </row>
    <row r="44" spans="1:6" x14ac:dyDescent="0.3">
      <c r="A44" s="44">
        <v>43258</v>
      </c>
      <c r="B44" s="45" t="s">
        <v>259</v>
      </c>
      <c r="C44" s="46">
        <v>10</v>
      </c>
      <c r="D44" s="46">
        <v>0</v>
      </c>
      <c r="E44" s="46">
        <v>10</v>
      </c>
      <c r="F44" s="46"/>
    </row>
    <row r="45" spans="1:6" x14ac:dyDescent="0.3">
      <c r="A45" s="44">
        <v>43310</v>
      </c>
      <c r="B45" s="45" t="s">
        <v>259</v>
      </c>
      <c r="C45" s="46">
        <v>10</v>
      </c>
      <c r="D45" s="46">
        <v>0</v>
      </c>
      <c r="E45" s="46">
        <v>5</v>
      </c>
      <c r="F45" s="46"/>
    </row>
    <row r="46" spans="1:6" x14ac:dyDescent="0.3">
      <c r="A46" s="44">
        <v>43353</v>
      </c>
      <c r="B46" s="45" t="s">
        <v>259</v>
      </c>
      <c r="C46" s="46">
        <v>10</v>
      </c>
      <c r="D46" s="46"/>
      <c r="E46" s="46">
        <v>10</v>
      </c>
      <c r="F46" s="46"/>
    </row>
    <row r="47" spans="1:6" x14ac:dyDescent="0.3">
      <c r="A47" s="44">
        <v>43355</v>
      </c>
      <c r="B47" s="45" t="s">
        <v>259</v>
      </c>
      <c r="C47" s="46">
        <v>10</v>
      </c>
      <c r="D47" s="46"/>
      <c r="E47" s="46">
        <v>10</v>
      </c>
      <c r="F47" s="46"/>
    </row>
    <row r="48" spans="1:6" x14ac:dyDescent="0.3">
      <c r="A48" s="44"/>
      <c r="B48" s="47" t="s">
        <v>260</v>
      </c>
      <c r="C48" s="48">
        <f>SUM(C42:C47)</f>
        <v>60</v>
      </c>
      <c r="D48" s="48">
        <f>SUM(D42:D45)</f>
        <v>0</v>
      </c>
      <c r="E48" s="48">
        <f>SUM(E42:E47)</f>
        <v>45</v>
      </c>
      <c r="F48" s="46"/>
    </row>
    <row r="49" spans="1:6" x14ac:dyDescent="0.3">
      <c r="A49" s="49">
        <v>43149</v>
      </c>
      <c r="B49" s="50" t="s">
        <v>261</v>
      </c>
      <c r="C49" s="51">
        <v>10</v>
      </c>
      <c r="D49" s="51">
        <v>0</v>
      </c>
      <c r="E49" s="51">
        <v>10</v>
      </c>
      <c r="F49" s="52"/>
    </row>
    <row r="50" spans="1:6" x14ac:dyDescent="0.3">
      <c r="A50" s="49">
        <v>43199</v>
      </c>
      <c r="B50" s="50" t="s">
        <v>261</v>
      </c>
      <c r="C50" s="51">
        <v>10</v>
      </c>
      <c r="D50" s="51">
        <v>0</v>
      </c>
      <c r="E50" s="51">
        <v>0</v>
      </c>
      <c r="F50" s="52"/>
    </row>
    <row r="51" spans="1:6" x14ac:dyDescent="0.3">
      <c r="A51" s="49">
        <v>43236</v>
      </c>
      <c r="B51" s="50" t="s">
        <v>261</v>
      </c>
      <c r="C51" s="51">
        <v>5</v>
      </c>
      <c r="D51" s="51">
        <v>0</v>
      </c>
      <c r="E51" s="51">
        <v>10</v>
      </c>
      <c r="F51" s="52" t="s">
        <v>262</v>
      </c>
    </row>
    <row r="52" spans="1:6" x14ac:dyDescent="0.3">
      <c r="A52" s="49">
        <v>43284</v>
      </c>
      <c r="B52" s="50" t="s">
        <v>261</v>
      </c>
      <c r="C52" s="51">
        <v>8</v>
      </c>
      <c r="D52" s="51">
        <v>2</v>
      </c>
      <c r="E52" s="51">
        <v>10</v>
      </c>
      <c r="F52" s="52"/>
    </row>
    <row r="53" spans="1:6" x14ac:dyDescent="0.3">
      <c r="A53" s="49"/>
      <c r="B53" s="53" t="s">
        <v>263</v>
      </c>
      <c r="C53" s="54">
        <f>SUM(C49:C52)</f>
        <v>33</v>
      </c>
      <c r="D53" s="54">
        <f>SUM(D49:D52)</f>
        <v>2</v>
      </c>
      <c r="E53" s="54">
        <f>SUM(E49:E52)</f>
        <v>30</v>
      </c>
      <c r="F53" s="46"/>
    </row>
    <row r="54" spans="1:6" x14ac:dyDescent="0.3">
      <c r="A54" s="44">
        <v>43165</v>
      </c>
      <c r="B54" s="45" t="s">
        <v>264</v>
      </c>
      <c r="C54" s="46">
        <v>0</v>
      </c>
      <c r="D54" s="46">
        <v>0</v>
      </c>
      <c r="E54" s="46">
        <v>10</v>
      </c>
      <c r="F54" s="52"/>
    </row>
    <row r="55" spans="1:6" x14ac:dyDescent="0.3">
      <c r="A55" s="44">
        <v>43235</v>
      </c>
      <c r="B55" s="45" t="s">
        <v>264</v>
      </c>
      <c r="C55" s="46">
        <v>10</v>
      </c>
      <c r="D55" s="46">
        <v>0</v>
      </c>
      <c r="E55" s="46">
        <v>10</v>
      </c>
      <c r="F55" s="52"/>
    </row>
    <row r="56" spans="1:6" x14ac:dyDescent="0.3">
      <c r="A56" s="44">
        <v>43241</v>
      </c>
      <c r="B56" s="45" t="s">
        <v>265</v>
      </c>
      <c r="C56" s="46">
        <v>0</v>
      </c>
      <c r="D56" s="46">
        <v>10</v>
      </c>
      <c r="E56" s="46">
        <v>10</v>
      </c>
      <c r="F56" s="52"/>
    </row>
    <row r="57" spans="1:6" x14ac:dyDescent="0.3">
      <c r="A57" s="44">
        <v>43269</v>
      </c>
      <c r="B57" s="45" t="s">
        <v>264</v>
      </c>
      <c r="C57" s="46">
        <v>0</v>
      </c>
      <c r="D57" s="46">
        <v>0</v>
      </c>
      <c r="E57" s="46">
        <v>10</v>
      </c>
      <c r="F57" s="52"/>
    </row>
    <row r="58" spans="1:6" x14ac:dyDescent="0.3">
      <c r="A58" s="44">
        <v>43284</v>
      </c>
      <c r="B58" s="45" t="s">
        <v>264</v>
      </c>
      <c r="C58" s="46">
        <v>10</v>
      </c>
      <c r="D58" s="46">
        <v>0</v>
      </c>
      <c r="E58" s="46">
        <v>0</v>
      </c>
      <c r="F58" s="52"/>
    </row>
    <row r="59" spans="1:6" x14ac:dyDescent="0.3">
      <c r="A59" s="44" t="s">
        <v>275</v>
      </c>
      <c r="B59" s="45" t="s">
        <v>264</v>
      </c>
      <c r="C59" s="46"/>
      <c r="D59" s="46"/>
      <c r="E59" s="46">
        <v>10</v>
      </c>
      <c r="F59" s="52"/>
    </row>
    <row r="60" spans="1:6" x14ac:dyDescent="0.3">
      <c r="A60" s="44"/>
      <c r="B60" s="47" t="s">
        <v>266</v>
      </c>
      <c r="C60" s="48">
        <f>SUM(C54:C58)</f>
        <v>20</v>
      </c>
      <c r="D60" s="48">
        <f>SUM(D54:D58)</f>
        <v>10</v>
      </c>
      <c r="E60" s="48">
        <f>SUM(E54:E59)</f>
        <v>50</v>
      </c>
      <c r="F60" s="46"/>
    </row>
    <row r="61" spans="1:6" x14ac:dyDescent="0.3">
      <c r="A61" s="44">
        <v>43189</v>
      </c>
      <c r="B61" s="45" t="s">
        <v>267</v>
      </c>
      <c r="C61" s="46">
        <v>10</v>
      </c>
      <c r="D61" s="46">
        <v>0</v>
      </c>
      <c r="E61" s="46">
        <v>10</v>
      </c>
      <c r="F61" s="46"/>
    </row>
    <row r="62" spans="1:6" x14ac:dyDescent="0.3">
      <c r="A62" s="44">
        <v>43277</v>
      </c>
      <c r="B62" s="45" t="s">
        <v>267</v>
      </c>
      <c r="C62" s="46">
        <v>10</v>
      </c>
      <c r="D62" s="46">
        <v>0</v>
      </c>
      <c r="E62" s="46">
        <v>10</v>
      </c>
      <c r="F62" s="46"/>
    </row>
    <row r="63" spans="1:6" x14ac:dyDescent="0.3">
      <c r="A63" s="44"/>
      <c r="B63" s="47" t="s">
        <v>268</v>
      </c>
      <c r="C63" s="48">
        <v>20</v>
      </c>
      <c r="D63" s="48">
        <v>0</v>
      </c>
      <c r="E63" s="48">
        <v>20</v>
      </c>
      <c r="F63" s="46"/>
    </row>
    <row r="64" spans="1:6" x14ac:dyDescent="0.3">
      <c r="A64" s="49">
        <v>43107</v>
      </c>
      <c r="B64" s="50" t="s">
        <v>269</v>
      </c>
      <c r="C64" s="51">
        <v>6</v>
      </c>
      <c r="D64" s="51">
        <v>4</v>
      </c>
      <c r="E64" s="51">
        <v>10</v>
      </c>
      <c r="F64" s="46"/>
    </row>
    <row r="65" spans="1:6" x14ac:dyDescent="0.3">
      <c r="A65" s="49">
        <v>43151</v>
      </c>
      <c r="B65" s="50" t="s">
        <v>269</v>
      </c>
      <c r="C65" s="51">
        <v>5</v>
      </c>
      <c r="D65" s="51">
        <v>5</v>
      </c>
      <c r="E65" s="51">
        <v>10</v>
      </c>
      <c r="F65" s="52"/>
    </row>
    <row r="66" spans="1:6" x14ac:dyDescent="0.3">
      <c r="A66" s="49">
        <v>43199</v>
      </c>
      <c r="B66" s="50" t="s">
        <v>270</v>
      </c>
      <c r="C66" s="51">
        <v>10</v>
      </c>
      <c r="D66" s="51">
        <v>0</v>
      </c>
      <c r="E66" s="51">
        <v>0</v>
      </c>
      <c r="F66" s="52"/>
    </row>
    <row r="67" spans="1:6" x14ac:dyDescent="0.3">
      <c r="A67" s="49">
        <v>43208</v>
      </c>
      <c r="B67" s="50" t="s">
        <v>271</v>
      </c>
      <c r="C67" s="51">
        <v>6</v>
      </c>
      <c r="D67" s="51">
        <v>4</v>
      </c>
      <c r="E67" s="51">
        <v>10</v>
      </c>
      <c r="F67" s="52"/>
    </row>
    <row r="68" spans="1:6" x14ac:dyDescent="0.3">
      <c r="A68" s="49">
        <v>43235</v>
      </c>
      <c r="B68" s="50" t="s">
        <v>270</v>
      </c>
      <c r="C68" s="51">
        <v>10</v>
      </c>
      <c r="D68" s="51">
        <v>0</v>
      </c>
      <c r="E68" s="51">
        <v>10</v>
      </c>
      <c r="F68" s="52"/>
    </row>
    <row r="69" spans="1:6" x14ac:dyDescent="0.3">
      <c r="A69" s="49">
        <v>43255</v>
      </c>
      <c r="B69" s="50" t="s">
        <v>270</v>
      </c>
      <c r="C69" s="51">
        <v>10</v>
      </c>
      <c r="D69" s="51">
        <v>0</v>
      </c>
      <c r="E69" s="51">
        <v>10</v>
      </c>
      <c r="F69" s="52"/>
    </row>
    <row r="70" spans="1:6" x14ac:dyDescent="0.3">
      <c r="A70" s="49">
        <v>43258</v>
      </c>
      <c r="B70" s="50" t="s">
        <v>271</v>
      </c>
      <c r="C70" s="51">
        <v>6</v>
      </c>
      <c r="D70" s="51">
        <v>4</v>
      </c>
      <c r="E70" s="51">
        <v>10</v>
      </c>
      <c r="F70" s="52"/>
    </row>
    <row r="71" spans="1:6" x14ac:dyDescent="0.3">
      <c r="A71" s="49">
        <v>43284</v>
      </c>
      <c r="B71" s="50" t="s">
        <v>270</v>
      </c>
      <c r="C71" s="51">
        <v>10</v>
      </c>
      <c r="D71" s="51">
        <v>0</v>
      </c>
      <c r="E71" s="51">
        <v>10</v>
      </c>
      <c r="F71" s="52"/>
    </row>
    <row r="72" spans="1:6" x14ac:dyDescent="0.3">
      <c r="A72" s="49">
        <v>43325</v>
      </c>
      <c r="B72" s="50" t="s">
        <v>271</v>
      </c>
      <c r="C72" s="51">
        <v>8</v>
      </c>
      <c r="D72" s="51">
        <v>2</v>
      </c>
      <c r="E72" s="51">
        <v>10</v>
      </c>
      <c r="F72" s="52"/>
    </row>
    <row r="73" spans="1:6" x14ac:dyDescent="0.3">
      <c r="A73" s="49">
        <v>43329</v>
      </c>
      <c r="B73" s="50" t="s">
        <v>271</v>
      </c>
      <c r="C73" s="51">
        <v>10</v>
      </c>
      <c r="D73" s="51"/>
      <c r="E73" s="51">
        <v>10</v>
      </c>
      <c r="F73" s="52"/>
    </row>
    <row r="74" spans="1:6" x14ac:dyDescent="0.3">
      <c r="A74" s="49">
        <v>43329</v>
      </c>
      <c r="B74" s="50" t="s">
        <v>270</v>
      </c>
      <c r="C74" s="51">
        <v>10</v>
      </c>
      <c r="D74" s="51"/>
      <c r="E74" s="51">
        <v>10</v>
      </c>
      <c r="F74" s="52"/>
    </row>
    <row r="75" spans="1:6" x14ac:dyDescent="0.3">
      <c r="A75" s="49">
        <v>43342</v>
      </c>
      <c r="B75" s="50" t="s">
        <v>270</v>
      </c>
      <c r="C75" s="51">
        <v>10</v>
      </c>
      <c r="D75" s="51"/>
      <c r="E75" s="51">
        <v>10</v>
      </c>
      <c r="F75" s="52"/>
    </row>
    <row r="76" spans="1:6" x14ac:dyDescent="0.3">
      <c r="A76" s="49">
        <v>43357</v>
      </c>
      <c r="B76" s="50" t="s">
        <v>270</v>
      </c>
      <c r="C76" s="51">
        <v>10</v>
      </c>
      <c r="D76" s="51"/>
      <c r="E76" s="51">
        <v>10</v>
      </c>
      <c r="F76" s="52"/>
    </row>
    <row r="77" spans="1:6" x14ac:dyDescent="0.3">
      <c r="A77" s="49">
        <v>43368</v>
      </c>
      <c r="B77" s="50" t="s">
        <v>271</v>
      </c>
      <c r="C77" s="51">
        <v>7</v>
      </c>
      <c r="D77" s="51">
        <v>3</v>
      </c>
      <c r="E77" s="51">
        <v>10</v>
      </c>
      <c r="F77" s="52"/>
    </row>
    <row r="78" spans="1:6" x14ac:dyDescent="0.3">
      <c r="A78" s="49"/>
      <c r="B78" s="53" t="s">
        <v>272</v>
      </c>
      <c r="C78" s="54">
        <v>63</v>
      </c>
      <c r="D78" s="54">
        <f t="shared" ref="D78" si="0">SUM(D64:D70)</f>
        <v>17</v>
      </c>
      <c r="E78" s="54">
        <v>70</v>
      </c>
      <c r="F78" s="52"/>
    </row>
    <row r="79" spans="1:6" x14ac:dyDescent="0.3">
      <c r="A79" s="44"/>
      <c r="B79" s="47" t="s">
        <v>273</v>
      </c>
      <c r="C79" s="48">
        <f>SUM(C2:C78)/2</f>
        <v>522</v>
      </c>
      <c r="D79" s="48">
        <f>SUM(D2:D78)/2</f>
        <v>48</v>
      </c>
      <c r="E79" s="48">
        <f>SUM(E2:E78)/2</f>
        <v>540</v>
      </c>
      <c r="F79" s="52"/>
    </row>
    <row r="111" spans="2:2" x14ac:dyDescent="0.3">
      <c r="B111" s="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D56F-D82D-4ABD-B010-AE37A14690A9}">
  <dimension ref="A1:B11"/>
  <sheetViews>
    <sheetView workbookViewId="0">
      <selection activeCell="A3" sqref="A3:B3"/>
    </sheetView>
  </sheetViews>
  <sheetFormatPr defaultRowHeight="14.4" x14ac:dyDescent="0.3"/>
  <cols>
    <col min="1" max="1" width="53.5546875" bestFit="1" customWidth="1"/>
    <col min="2" max="2" width="10.5546875" bestFit="1" customWidth="1"/>
  </cols>
  <sheetData>
    <row r="1" spans="1:2" x14ac:dyDescent="0.3">
      <c r="A1" s="83" t="s">
        <v>1</v>
      </c>
      <c r="B1" s="83"/>
    </row>
    <row r="2" spans="1:2" x14ac:dyDescent="0.3">
      <c r="A2" s="83" t="s">
        <v>2</v>
      </c>
      <c r="B2" s="83"/>
    </row>
    <row r="3" spans="1:2" x14ac:dyDescent="0.3">
      <c r="A3" s="83" t="s">
        <v>210</v>
      </c>
      <c r="B3" s="83"/>
    </row>
    <row r="4" spans="1:2" x14ac:dyDescent="0.3">
      <c r="A4" t="s">
        <v>216</v>
      </c>
      <c r="B4" s="37">
        <v>49470.95</v>
      </c>
    </row>
    <row r="5" spans="1:2" x14ac:dyDescent="0.3">
      <c r="A5" t="s">
        <v>220</v>
      </c>
      <c r="B5" s="37">
        <v>5198.04</v>
      </c>
    </row>
    <row r="6" spans="1:2" x14ac:dyDescent="0.3">
      <c r="A6" t="s">
        <v>36</v>
      </c>
      <c r="B6" s="37">
        <v>471.79</v>
      </c>
    </row>
    <row r="7" spans="1:2" x14ac:dyDescent="0.3">
      <c r="A7" t="s">
        <v>219</v>
      </c>
      <c r="B7" s="37">
        <v>4596</v>
      </c>
    </row>
    <row r="8" spans="1:2" x14ac:dyDescent="0.3">
      <c r="A8" t="s">
        <v>221</v>
      </c>
      <c r="B8" s="37">
        <v>50</v>
      </c>
    </row>
    <row r="9" spans="1:2" x14ac:dyDescent="0.3">
      <c r="A9" t="s">
        <v>218</v>
      </c>
      <c r="B9" s="37">
        <v>4500.75</v>
      </c>
    </row>
    <row r="10" spans="1:2" x14ac:dyDescent="0.3">
      <c r="A10" t="s">
        <v>217</v>
      </c>
      <c r="B10" s="37">
        <v>353.75</v>
      </c>
    </row>
    <row r="11" spans="1:2" x14ac:dyDescent="0.3">
      <c r="A11" t="s">
        <v>222</v>
      </c>
      <c r="B11" s="37">
        <v>64641.279999999999</v>
      </c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EC397-C136-45D4-A263-E384788C852A}">
  <dimension ref="A1:E102"/>
  <sheetViews>
    <sheetView workbookViewId="0">
      <selection activeCell="B4" sqref="B4"/>
    </sheetView>
  </sheetViews>
  <sheetFormatPr defaultRowHeight="14.4" x14ac:dyDescent="0.3"/>
  <cols>
    <col min="1" max="1" width="51.5546875" bestFit="1" customWidth="1"/>
    <col min="2" max="2" width="11.5546875" bestFit="1" customWidth="1"/>
    <col min="3" max="3" width="2.33203125" bestFit="1" customWidth="1"/>
    <col min="4" max="4" width="32.44140625" bestFit="1" customWidth="1"/>
    <col min="5" max="5" width="11.109375" bestFit="1" customWidth="1"/>
  </cols>
  <sheetData>
    <row r="1" spans="1:5" x14ac:dyDescent="0.3">
      <c r="A1" s="81" t="s">
        <v>1</v>
      </c>
      <c r="B1" s="81"/>
      <c r="C1" s="81"/>
      <c r="D1" s="81"/>
      <c r="E1" s="81"/>
    </row>
    <row r="2" spans="1:5" x14ac:dyDescent="0.3">
      <c r="A2" s="81" t="s">
        <v>5</v>
      </c>
      <c r="B2" s="81"/>
      <c r="C2" s="81"/>
      <c r="D2" s="81"/>
      <c r="E2" s="81"/>
    </row>
    <row r="3" spans="1:5" x14ac:dyDescent="0.3">
      <c r="A3" s="81" t="s">
        <v>233</v>
      </c>
      <c r="B3" s="81"/>
      <c r="C3" s="81"/>
      <c r="D3" s="81"/>
      <c r="E3" s="81"/>
    </row>
    <row r="4" spans="1:5" x14ac:dyDescent="0.3">
      <c r="A4" s="41"/>
      <c r="B4" s="41"/>
    </row>
    <row r="5" spans="1:5" x14ac:dyDescent="0.3">
      <c r="A5" s="41" t="s">
        <v>7</v>
      </c>
      <c r="B5" s="41"/>
      <c r="D5" s="41" t="s">
        <v>161</v>
      </c>
      <c r="E5" s="41"/>
    </row>
    <row r="6" spans="1:5" x14ac:dyDescent="0.3">
      <c r="A6" s="41" t="s">
        <v>9</v>
      </c>
      <c r="B6" s="36"/>
      <c r="D6" s="41" t="s">
        <v>163</v>
      </c>
      <c r="E6" s="41">
        <v>427.5</v>
      </c>
    </row>
    <row r="7" spans="1:5" x14ac:dyDescent="0.3">
      <c r="A7" s="41" t="s">
        <v>119</v>
      </c>
      <c r="B7" s="36">
        <v>42798.3</v>
      </c>
      <c r="D7" s="41" t="s">
        <v>164</v>
      </c>
      <c r="E7" s="41"/>
    </row>
    <row r="8" spans="1:5" x14ac:dyDescent="0.3">
      <c r="A8" s="41" t="s">
        <v>120</v>
      </c>
      <c r="B8" s="41">
        <v>411.85</v>
      </c>
      <c r="D8" s="41" t="s">
        <v>165</v>
      </c>
      <c r="E8" s="41">
        <v>24</v>
      </c>
    </row>
    <row r="9" spans="1:5" x14ac:dyDescent="0.3">
      <c r="A9" s="41" t="s">
        <v>121</v>
      </c>
      <c r="B9" s="36">
        <v>444.25</v>
      </c>
      <c r="D9" s="41" t="s">
        <v>166</v>
      </c>
      <c r="E9" s="41">
        <v>761.65</v>
      </c>
    </row>
    <row r="10" spans="1:5" x14ac:dyDescent="0.3">
      <c r="A10" s="41" t="s">
        <v>122</v>
      </c>
      <c r="B10" s="36">
        <v>4888</v>
      </c>
      <c r="D10" s="41" t="s">
        <v>167</v>
      </c>
      <c r="E10" s="37">
        <v>785.65</v>
      </c>
    </row>
    <row r="11" spans="1:5" x14ac:dyDescent="0.3">
      <c r="A11" s="41" t="s">
        <v>223</v>
      </c>
      <c r="B11" s="41">
        <v>50</v>
      </c>
      <c r="D11" s="41" t="s">
        <v>170</v>
      </c>
      <c r="E11" s="41">
        <v>958</v>
      </c>
    </row>
    <row r="12" spans="1:5" x14ac:dyDescent="0.3">
      <c r="A12" s="41" t="s">
        <v>123</v>
      </c>
      <c r="B12" s="36">
        <v>620</v>
      </c>
      <c r="D12" s="41" t="s">
        <v>171</v>
      </c>
      <c r="E12" s="41">
        <v>243.15</v>
      </c>
    </row>
    <row r="13" spans="1:5" x14ac:dyDescent="0.3">
      <c r="A13" s="41" t="s">
        <v>124</v>
      </c>
      <c r="B13" s="36">
        <v>3352.22</v>
      </c>
      <c r="D13" s="41" t="s">
        <v>225</v>
      </c>
      <c r="E13" s="41">
        <v>48.06</v>
      </c>
    </row>
    <row r="14" spans="1:5" x14ac:dyDescent="0.3">
      <c r="A14" s="41" t="s">
        <v>125</v>
      </c>
      <c r="B14" s="37">
        <v>621.08000000000004</v>
      </c>
      <c r="D14" s="41" t="s">
        <v>226</v>
      </c>
      <c r="E14" s="36">
        <v>2294.8000000000002</v>
      </c>
    </row>
    <row r="15" spans="1:5" x14ac:dyDescent="0.3">
      <c r="A15" s="41" t="s">
        <v>127</v>
      </c>
      <c r="B15" s="37">
        <v>53185.7</v>
      </c>
      <c r="D15" s="41" t="s">
        <v>173</v>
      </c>
      <c r="E15" s="36">
        <v>1586.16</v>
      </c>
    </row>
    <row r="16" spans="1:5" x14ac:dyDescent="0.3">
      <c r="A16" s="41" t="s">
        <v>224</v>
      </c>
      <c r="B16" s="41">
        <v>250.05</v>
      </c>
      <c r="D16" s="41" t="s">
        <v>176</v>
      </c>
      <c r="E16" s="41"/>
    </row>
    <row r="17" spans="1:5" x14ac:dyDescent="0.3">
      <c r="A17" s="41" t="s">
        <v>128</v>
      </c>
      <c r="B17" s="41"/>
      <c r="D17" s="41" t="s">
        <v>177</v>
      </c>
      <c r="E17" s="36">
        <v>3245.32</v>
      </c>
    </row>
    <row r="18" spans="1:5" x14ac:dyDescent="0.3">
      <c r="A18" s="41" t="s">
        <v>129</v>
      </c>
      <c r="B18" s="36">
        <v>157.46</v>
      </c>
      <c r="D18" s="41" t="s">
        <v>178</v>
      </c>
      <c r="E18" s="41">
        <v>839.94</v>
      </c>
    </row>
    <row r="19" spans="1:5" x14ac:dyDescent="0.3">
      <c r="A19" s="41" t="s">
        <v>130</v>
      </c>
      <c r="B19" s="36">
        <v>1179</v>
      </c>
      <c r="D19" s="41" t="s">
        <v>179</v>
      </c>
      <c r="E19" s="36">
        <v>42422.02</v>
      </c>
    </row>
    <row r="20" spans="1:5" x14ac:dyDescent="0.3">
      <c r="A20" s="41" t="s">
        <v>131</v>
      </c>
      <c r="B20" s="36">
        <v>6936</v>
      </c>
      <c r="D20" s="41" t="s">
        <v>180</v>
      </c>
      <c r="E20" s="41">
        <v>56.28</v>
      </c>
    </row>
    <row r="21" spans="1:5" x14ac:dyDescent="0.3">
      <c r="A21" s="41" t="s">
        <v>132</v>
      </c>
      <c r="B21" s="37">
        <v>6720</v>
      </c>
      <c r="D21" s="41" t="s">
        <v>181</v>
      </c>
      <c r="E21" s="37">
        <v>46563.56</v>
      </c>
    </row>
    <row r="22" spans="1:5" x14ac:dyDescent="0.3">
      <c r="A22" s="41" t="s">
        <v>133</v>
      </c>
      <c r="B22" s="37">
        <v>14992.46</v>
      </c>
      <c r="D22" s="41" t="s">
        <v>182</v>
      </c>
      <c r="E22" s="41">
        <v>552.24</v>
      </c>
    </row>
    <row r="23" spans="1:5" x14ac:dyDescent="0.3">
      <c r="A23" s="41" t="s">
        <v>134</v>
      </c>
      <c r="B23" s="36"/>
      <c r="D23" s="41" t="s">
        <v>183</v>
      </c>
      <c r="E23" s="41">
        <v>408.2</v>
      </c>
    </row>
    <row r="24" spans="1:5" x14ac:dyDescent="0.3">
      <c r="A24" s="41" t="s">
        <v>135</v>
      </c>
      <c r="B24" s="37">
        <v>5062.5</v>
      </c>
      <c r="D24" s="41" t="s">
        <v>227</v>
      </c>
      <c r="E24" s="41">
        <v>50</v>
      </c>
    </row>
    <row r="25" spans="1:5" x14ac:dyDescent="0.3">
      <c r="A25" s="41" t="s">
        <v>136</v>
      </c>
      <c r="B25" s="37">
        <v>5062.5</v>
      </c>
      <c r="D25" s="41" t="s">
        <v>185</v>
      </c>
      <c r="E25" s="41">
        <v>525</v>
      </c>
    </row>
    <row r="26" spans="1:5" x14ac:dyDescent="0.3">
      <c r="A26" s="41" t="s">
        <v>14</v>
      </c>
      <c r="B26" s="41">
        <v>865.92</v>
      </c>
      <c r="D26" s="41" t="s">
        <v>186</v>
      </c>
      <c r="E26" s="36">
        <v>11700</v>
      </c>
    </row>
    <row r="27" spans="1:5" x14ac:dyDescent="0.3">
      <c r="A27" s="41" t="s">
        <v>18</v>
      </c>
      <c r="B27" s="36">
        <v>13.39</v>
      </c>
      <c r="D27" s="41" t="s">
        <v>228</v>
      </c>
      <c r="E27" s="41">
        <v>50</v>
      </c>
    </row>
    <row r="28" spans="1:5" x14ac:dyDescent="0.3">
      <c r="A28" s="41" t="s">
        <v>137</v>
      </c>
      <c r="B28" s="36">
        <v>26025.15</v>
      </c>
      <c r="D28" s="41" t="s">
        <v>188</v>
      </c>
      <c r="E28" s="41">
        <v>122</v>
      </c>
    </row>
    <row r="29" spans="1:5" x14ac:dyDescent="0.3">
      <c r="A29" s="41" t="s">
        <v>138</v>
      </c>
      <c r="B29" s="36">
        <v>2946.12</v>
      </c>
      <c r="D29" s="41" t="s">
        <v>229</v>
      </c>
      <c r="E29" s="41">
        <v>69.489999999999995</v>
      </c>
    </row>
    <row r="30" spans="1:5" x14ac:dyDescent="0.3">
      <c r="A30" s="41" t="s">
        <v>139</v>
      </c>
      <c r="B30" s="36">
        <v>653.95000000000005</v>
      </c>
      <c r="D30" s="41" t="s">
        <v>189</v>
      </c>
      <c r="E30" s="41">
        <v>997.82</v>
      </c>
    </row>
    <row r="31" spans="1:5" x14ac:dyDescent="0.3">
      <c r="A31" s="41" t="s">
        <v>140</v>
      </c>
      <c r="B31" s="36">
        <v>7772.2</v>
      </c>
      <c r="D31" s="41" t="s">
        <v>190</v>
      </c>
      <c r="E31" s="36">
        <v>1973.73</v>
      </c>
    </row>
    <row r="32" spans="1:5" x14ac:dyDescent="0.3">
      <c r="A32" s="41" t="s">
        <v>141</v>
      </c>
      <c r="B32" s="36">
        <v>409</v>
      </c>
      <c r="D32" s="41" t="s">
        <v>230</v>
      </c>
      <c r="E32" s="41">
        <v>201.77</v>
      </c>
    </row>
    <row r="33" spans="1:5" x14ac:dyDescent="0.3">
      <c r="A33" s="41" t="s">
        <v>142</v>
      </c>
      <c r="B33" s="36">
        <v>6600.61</v>
      </c>
      <c r="D33" s="41" t="s">
        <v>231</v>
      </c>
      <c r="E33" s="41">
        <v>129.6</v>
      </c>
    </row>
    <row r="34" spans="1:5" x14ac:dyDescent="0.3">
      <c r="A34" s="41" t="s">
        <v>143</v>
      </c>
      <c r="B34" s="41">
        <v>330</v>
      </c>
      <c r="D34" s="41" t="s">
        <v>193</v>
      </c>
      <c r="E34" s="37">
        <v>69686.73</v>
      </c>
    </row>
    <row r="35" spans="1:5" x14ac:dyDescent="0.3">
      <c r="A35" s="41" t="s">
        <v>144</v>
      </c>
      <c r="B35" s="37">
        <v>280</v>
      </c>
      <c r="D35" s="41" t="s">
        <v>29</v>
      </c>
      <c r="E35" s="37">
        <v>16977.75</v>
      </c>
    </row>
    <row r="36" spans="1:5" x14ac:dyDescent="0.3">
      <c r="A36" s="41" t="s">
        <v>146</v>
      </c>
      <c r="B36" s="37">
        <v>45030.42</v>
      </c>
      <c r="D36" s="41" t="s">
        <v>194</v>
      </c>
      <c r="E36" s="41"/>
    </row>
    <row r="37" spans="1:5" x14ac:dyDescent="0.3">
      <c r="A37" s="41" t="s">
        <v>147</v>
      </c>
      <c r="B37" s="37">
        <v>0</v>
      </c>
      <c r="D37" s="41" t="s">
        <v>195</v>
      </c>
      <c r="E37" s="41"/>
    </row>
    <row r="38" spans="1:5" x14ac:dyDescent="0.3">
      <c r="A38" s="41" t="s">
        <v>21</v>
      </c>
      <c r="B38" s="37">
        <v>119387.05</v>
      </c>
      <c r="D38" s="41" t="s">
        <v>197</v>
      </c>
      <c r="E38" s="36">
        <v>1008</v>
      </c>
    </row>
    <row r="39" spans="1:5" x14ac:dyDescent="0.3">
      <c r="A39" s="41" t="s">
        <v>23</v>
      </c>
      <c r="B39" s="41"/>
      <c r="D39" s="41" t="s">
        <v>198</v>
      </c>
      <c r="E39" s="36">
        <v>2872.18</v>
      </c>
    </row>
    <row r="40" spans="1:5" x14ac:dyDescent="0.3">
      <c r="A40" s="41" t="s">
        <v>148</v>
      </c>
      <c r="B40" s="41">
        <v>0</v>
      </c>
      <c r="D40" s="41" t="s">
        <v>199</v>
      </c>
      <c r="E40" s="36">
        <v>5801.96</v>
      </c>
    </row>
    <row r="41" spans="1:5" x14ac:dyDescent="0.3">
      <c r="A41" s="41" t="s">
        <v>149</v>
      </c>
      <c r="B41" s="41">
        <v>-725.26</v>
      </c>
      <c r="D41" s="41" t="s">
        <v>200</v>
      </c>
      <c r="E41" s="41">
        <v>40.04</v>
      </c>
    </row>
    <row r="42" spans="1:5" x14ac:dyDescent="0.3">
      <c r="A42" s="41" t="s">
        <v>150</v>
      </c>
      <c r="B42" s="36"/>
      <c r="D42" s="41" t="s">
        <v>201</v>
      </c>
      <c r="E42" s="41">
        <v>500</v>
      </c>
    </row>
    <row r="43" spans="1:5" x14ac:dyDescent="0.3">
      <c r="A43" s="41" t="s">
        <v>151</v>
      </c>
      <c r="B43" s="36">
        <v>22331.17</v>
      </c>
      <c r="D43" s="41" t="s">
        <v>202</v>
      </c>
      <c r="E43" s="36">
        <v>1198.73</v>
      </c>
    </row>
    <row r="44" spans="1:5" x14ac:dyDescent="0.3">
      <c r="A44" s="41" t="s">
        <v>152</v>
      </c>
      <c r="B44" s="36">
        <v>1647.19</v>
      </c>
      <c r="D44" s="41" t="s">
        <v>232</v>
      </c>
      <c r="E44" s="41">
        <v>417.08</v>
      </c>
    </row>
    <row r="45" spans="1:5" x14ac:dyDescent="0.3">
      <c r="A45" s="41" t="s">
        <v>153</v>
      </c>
      <c r="B45" s="36">
        <v>550.73</v>
      </c>
      <c r="D45" s="41" t="s">
        <v>204</v>
      </c>
      <c r="E45" s="41">
        <v>572.25</v>
      </c>
    </row>
    <row r="46" spans="1:5" x14ac:dyDescent="0.3">
      <c r="A46" s="41" t="s">
        <v>154</v>
      </c>
      <c r="B46" s="36">
        <v>4413.88</v>
      </c>
      <c r="D46" s="41" t="s">
        <v>205</v>
      </c>
      <c r="E46" s="37">
        <v>12410.24</v>
      </c>
    </row>
    <row r="47" spans="1:5" x14ac:dyDescent="0.3">
      <c r="A47" s="41" t="s">
        <v>155</v>
      </c>
      <c r="B47" s="36">
        <v>292.33999999999997</v>
      </c>
      <c r="D47" s="41" t="s">
        <v>206</v>
      </c>
      <c r="E47" s="41">
        <v>1.04</v>
      </c>
    </row>
    <row r="48" spans="1:5" x14ac:dyDescent="0.3">
      <c r="A48" s="41" t="s">
        <v>156</v>
      </c>
      <c r="B48" s="36">
        <v>3771.68</v>
      </c>
      <c r="D48" s="41" t="s">
        <v>207</v>
      </c>
      <c r="E48" s="37">
        <v>12411.28</v>
      </c>
    </row>
    <row r="49" spans="1:5" x14ac:dyDescent="0.3">
      <c r="A49" s="41" t="s">
        <v>157</v>
      </c>
      <c r="B49" s="37">
        <v>440.84</v>
      </c>
      <c r="D49" s="41" t="s">
        <v>208</v>
      </c>
      <c r="E49" s="37">
        <v>-12411.28</v>
      </c>
    </row>
    <row r="50" spans="1:5" x14ac:dyDescent="0.3">
      <c r="A50" s="41" t="s">
        <v>159</v>
      </c>
      <c r="B50" s="37">
        <v>33447.83</v>
      </c>
      <c r="D50" s="41" t="s">
        <v>33</v>
      </c>
      <c r="E50" s="37">
        <v>4566.47</v>
      </c>
    </row>
    <row r="51" spans="1:5" x14ac:dyDescent="0.3">
      <c r="A51" s="41" t="s">
        <v>160</v>
      </c>
      <c r="B51" s="37">
        <v>32722.57</v>
      </c>
    </row>
    <row r="52" spans="1:5" x14ac:dyDescent="0.3">
      <c r="A52" s="41" t="s">
        <v>26</v>
      </c>
      <c r="B52" s="37">
        <v>86664.48</v>
      </c>
    </row>
    <row r="99" spans="1:2" x14ac:dyDescent="0.3">
      <c r="A99" s="41"/>
      <c r="B99" s="41"/>
    </row>
    <row r="100" spans="1:2" x14ac:dyDescent="0.3">
      <c r="A100" s="41"/>
      <c r="B100" s="41"/>
    </row>
    <row r="101" spans="1:2" x14ac:dyDescent="0.3">
      <c r="A101" s="41"/>
      <c r="B101" s="41"/>
    </row>
    <row r="102" spans="1:2" x14ac:dyDescent="0.3">
      <c r="A102" s="41" t="s">
        <v>234</v>
      </c>
      <c r="B102" s="41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Activity YTD</vt:lpstr>
      <vt:lpstr>Activity Sep</vt:lpstr>
      <vt:lpstr>Financial Position</vt:lpstr>
      <vt:lpstr>Cont Sept</vt:lpstr>
      <vt:lpstr>Jail Books</vt:lpstr>
      <vt:lpstr>Cont YTD</vt:lpstr>
      <vt:lpstr>Activity 2017 YTD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2019-01-04T19:53:40Z</cp:lastPrinted>
  <dcterms:created xsi:type="dcterms:W3CDTF">2018-10-16T22:24:47Z</dcterms:created>
  <dcterms:modified xsi:type="dcterms:W3CDTF">2019-01-04T19:55:35Z</dcterms:modified>
</cp:coreProperties>
</file>